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1.bin" ContentType="application/vnd.openxmlformats-officedocument.oleObject"/>
  <Override PartName="/xl/embeddings/oleObject2.bin" ContentType="application/vnd.openxmlformats-officedocument.oleObject"/>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colors2.xml" ContentType="application/vnd.ms-office.chartcolorstyle+xml"/>
  <Override PartName="/xl/charts/style2.xml" ContentType="application/vnd.ms-office.chartstyle+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0" windowWidth="20490" windowHeight="6720" tabRatio="807" firstSheet="2" activeTab="7"/>
  </bookViews>
  <sheets>
    <sheet name="Carátula " sheetId="23" r:id="rId1"/>
    <sheet name="Division Summary" sheetId="24" r:id="rId2"/>
    <sheet name="Consolidated Balance" sheetId="21" r:id="rId3"/>
    <sheet name="FEMCO Comercial" sheetId="8" state="hidden" r:id="rId4"/>
    <sheet name="Consolidated Results KOF" sheetId="31" r:id="rId5"/>
    <sheet name="Division MX - CAM" sheetId="22" r:id="rId6"/>
    <sheet name="SA Division" sheetId="26" r:id="rId7"/>
    <sheet name="Macroeconómicos" sheetId="27" r:id="rId8"/>
    <sheet name="Volumen Q" sheetId="30" r:id="rId9"/>
    <sheet name="Volumen YTD" sheetId="34" state="hidden" r:id="rId10"/>
  </sheets>
  <definedNames>
    <definedName name="_xlnm.Print_Area" localSheetId="2">'Consolidated Balance'!$B$2:$K$47</definedName>
    <definedName name="_xlnm.Print_Area" localSheetId="4">'Consolidated Results KOF'!$A$1:$H$53</definedName>
    <definedName name="_xlnm.Print_Area" localSheetId="5">'Division MX - CAM'!$A$1:$H$27</definedName>
    <definedName name="_xlnm.Print_Area" localSheetId="3">'FEMCO Comercial'!$A$1:$O$35</definedName>
    <definedName name="ebitdaprom" localSheetId="2">#REF!,#REF!,#REF!,#REF!,#REF!,#REF!</definedName>
    <definedName name="ebitdaprom" localSheetId="4">#REF!,#REF!,#REF!,#REF!,#REF!,#REF!</definedName>
    <definedName name="ebitdaprom" localSheetId="5">#REF!,#REF!,#REF!,#REF!,#REF!,#REF!</definedName>
    <definedName name="ebitdaprom" localSheetId="9">#REF!,#REF!,#REF!,#REF!,#REF!,#REF!</definedName>
    <definedName name="ebitdaprom">#REF!,#REF!,#REF!,#REF!,#REF!,#REF!</definedName>
  </definedNames>
  <calcPr calcId="162913"/>
</workbook>
</file>

<file path=xl/sharedStrings.xml><?xml version="1.0" encoding="utf-8"?>
<sst xmlns="http://schemas.openxmlformats.org/spreadsheetml/2006/main" count="447" uniqueCount="237">
  <si>
    <t>Total revenues</t>
  </si>
  <si>
    <t>Cost of sales</t>
  </si>
  <si>
    <t>Gross profit</t>
  </si>
  <si>
    <t>% of rev.</t>
  </si>
  <si>
    <t>Depreciation</t>
  </si>
  <si>
    <t>CAPEX</t>
  </si>
  <si>
    <t>Administrative expenses</t>
  </si>
  <si>
    <t>Selling expenses</t>
  </si>
  <si>
    <t>Results of Operations</t>
  </si>
  <si>
    <t>Millions of Pesos</t>
  </si>
  <si>
    <t>Income from operations</t>
  </si>
  <si>
    <t>South America</t>
  </si>
  <si>
    <t>Information of OXXO Stores</t>
  </si>
  <si>
    <t>Total stores</t>
  </si>
  <si>
    <t>Amortization &amp; other non-cash charges</t>
  </si>
  <si>
    <t>% Var.</t>
  </si>
  <si>
    <t>Net new convenience stores:</t>
  </si>
  <si>
    <t>Other operating expenses (income), net</t>
  </si>
  <si>
    <t>Operative cash flow</t>
  </si>
  <si>
    <t>End-of-period Exchange Rates</t>
  </si>
  <si>
    <t>Year-to-date</t>
  </si>
  <si>
    <t>Last-twelve-months</t>
  </si>
  <si>
    <t xml:space="preserve">vs. Last quarter </t>
  </si>
  <si>
    <t>Interest expense</t>
  </si>
  <si>
    <r>
      <t>% Org.</t>
    </r>
    <r>
      <rPr>
        <b/>
        <vertAlign val="superscript"/>
        <sz val="8"/>
        <color rgb="FF850026"/>
        <rFont val="Calibri"/>
        <family val="2"/>
        <scheme val="minor"/>
      </rPr>
      <t>(A)</t>
    </r>
  </si>
  <si>
    <t>Sales (thousands of pesos)</t>
  </si>
  <si>
    <t>Ticket (pesos)</t>
  </si>
  <si>
    <t>Traffic (thousands of transactions)</t>
  </si>
  <si>
    <t>Interest expense, net</t>
  </si>
  <si>
    <t>Foreign exchange loss (gain)</t>
  </si>
  <si>
    <t>Interest income</t>
  </si>
  <si>
    <r>
      <t xml:space="preserve">Same-store data: </t>
    </r>
    <r>
      <rPr>
        <vertAlign val="superscript"/>
        <sz val="8"/>
        <color indexed="8"/>
        <rFont val="Calibri"/>
        <family val="2"/>
        <scheme val="minor"/>
      </rPr>
      <t>(1)</t>
    </r>
  </si>
  <si>
    <r>
      <t>(1)</t>
    </r>
    <r>
      <rPr>
        <sz val="7"/>
        <rFont val="Calibri"/>
        <family val="2"/>
        <scheme val="minor"/>
      </rPr>
      <t xml:space="preserve"> Monthly average information per store, considering same stores with more than twelve months of operations, income from services are included.</t>
    </r>
  </si>
  <si>
    <r>
      <t>FEMSA Comercio - Retail Division</t>
    </r>
    <r>
      <rPr>
        <b/>
        <vertAlign val="superscript"/>
        <sz val="8"/>
        <color theme="0"/>
        <rFont val="Calibri"/>
        <family val="2"/>
        <scheme val="minor"/>
      </rPr>
      <t xml:space="preserve"> </t>
    </r>
  </si>
  <si>
    <t>U.S. Dollars</t>
  </si>
  <si>
    <r>
      <t xml:space="preserve">(A) </t>
    </r>
    <r>
      <rPr>
        <sz val="7.7"/>
        <rFont val="Calibri"/>
        <family val="2"/>
      </rPr>
      <t xml:space="preserve"> </t>
    </r>
    <r>
      <rPr>
        <sz val="7"/>
        <rFont val="Calibri"/>
        <family val="2"/>
      </rPr>
      <t>Organic basis (% Org.) Excludes the effects of significant mergers and acquisitions in the last twelve month</t>
    </r>
  </si>
  <si>
    <t>Uruguayan Pesos</t>
  </si>
  <si>
    <t>Mexican Pesos</t>
  </si>
  <si>
    <t>Colombian Pesos</t>
  </si>
  <si>
    <t>Brazilian Reals</t>
  </si>
  <si>
    <t>Argentine Pesos</t>
  </si>
  <si>
    <t xml:space="preserve">Currency </t>
  </si>
  <si>
    <t>Debt Maturity Profile</t>
  </si>
  <si>
    <t>FY 2018</t>
  </si>
  <si>
    <t>Δ%</t>
  </si>
  <si>
    <t>Total Revenues</t>
  </si>
  <si>
    <t xml:space="preserve">Gross Profit </t>
  </si>
  <si>
    <t>Operating Income</t>
  </si>
  <si>
    <t>FY18</t>
  </si>
  <si>
    <t>Consolidated</t>
  </si>
  <si>
    <t xml:space="preserve"> </t>
  </si>
  <si>
    <t>Coca- Cola FEMSA</t>
  </si>
  <si>
    <t>Expressed in millions of Mexican pesos</t>
  </si>
  <si>
    <t>Operating income</t>
  </si>
  <si>
    <t>Change vs. same period of last year</t>
  </si>
  <si>
    <t>Sparkling</t>
  </si>
  <si>
    <t>Stills</t>
  </si>
  <si>
    <t>Total</t>
  </si>
  <si>
    <t>Volume</t>
  </si>
  <si>
    <t>TOTAL</t>
  </si>
  <si>
    <t xml:space="preserve">Transactions </t>
  </si>
  <si>
    <t>Average Rate</t>
  </si>
  <si>
    <t>Total Debt</t>
  </si>
  <si>
    <t>Revenues</t>
  </si>
  <si>
    <t>Expressed in million Mexican Pesos</t>
  </si>
  <si>
    <r>
      <t xml:space="preserve">Water </t>
    </r>
    <r>
      <rPr>
        <vertAlign val="superscript"/>
        <sz val="10.5"/>
        <color rgb="FFC00000"/>
        <rFont val="Calibri"/>
        <family val="2"/>
        <scheme val="minor"/>
      </rPr>
      <t>(1)</t>
    </r>
  </si>
  <si>
    <r>
      <t xml:space="preserve">Bulk </t>
    </r>
    <r>
      <rPr>
        <vertAlign val="superscript"/>
        <sz val="10.5"/>
        <color rgb="FFC00000"/>
        <rFont val="Calibri"/>
        <family val="2"/>
        <scheme val="minor"/>
      </rPr>
      <t>(2)</t>
    </r>
  </si>
  <si>
    <t>YoY</t>
  </si>
  <si>
    <t xml:space="preserve">Average price per unit case </t>
  </si>
  <si>
    <t>NA</t>
  </si>
  <si>
    <t>Mexico &amp; Central America</t>
  </si>
  <si>
    <t xml:space="preserve">MEXICO &amp; CENTRAL AMERICA DIVISION RESULTS </t>
  </si>
  <si>
    <r>
      <t xml:space="preserve">As Reported </t>
    </r>
    <r>
      <rPr>
        <b/>
        <vertAlign val="superscript"/>
        <sz val="10"/>
        <color theme="0"/>
        <rFont val="Calibri"/>
        <family val="2"/>
        <scheme val="minor"/>
      </rPr>
      <t>(1)</t>
    </r>
  </si>
  <si>
    <r>
      <t>Comparable</t>
    </r>
    <r>
      <rPr>
        <b/>
        <vertAlign val="superscript"/>
        <sz val="10"/>
        <color theme="0"/>
        <rFont val="Calibri"/>
        <family val="2"/>
        <scheme val="minor"/>
      </rPr>
      <t xml:space="preserve"> (2)</t>
    </r>
  </si>
  <si>
    <r>
      <t xml:space="preserve">Operating cash flow </t>
    </r>
    <r>
      <rPr>
        <vertAlign val="superscript"/>
        <sz val="10"/>
        <rFont val="Calibri"/>
        <family val="2"/>
        <scheme val="minor"/>
      </rPr>
      <t>(3)</t>
    </r>
  </si>
  <si>
    <t>Δ %</t>
  </si>
  <si>
    <r>
      <t xml:space="preserve">Inflation </t>
    </r>
    <r>
      <rPr>
        <b/>
        <vertAlign val="superscript"/>
        <sz val="10"/>
        <color theme="0"/>
        <rFont val="Calibri"/>
        <family val="2"/>
        <scheme val="minor"/>
      </rPr>
      <t>(1)</t>
    </r>
  </si>
  <si>
    <r>
      <rPr>
        <i/>
        <vertAlign val="superscript"/>
        <sz val="9"/>
        <color theme="1"/>
        <rFont val="Calibri"/>
        <family val="2"/>
        <scheme val="minor"/>
      </rPr>
      <t>(1)</t>
    </r>
    <r>
      <rPr>
        <i/>
        <sz val="9"/>
        <color theme="1"/>
        <rFont val="Calibri"/>
        <family val="2"/>
        <scheme val="minor"/>
      </rPr>
      <t xml:space="preserve"> Excludes water presentations larger than 5.0 Lt ; includes flavored water</t>
    </r>
  </si>
  <si>
    <r>
      <rPr>
        <i/>
        <vertAlign val="superscript"/>
        <sz val="9"/>
        <color theme="1"/>
        <rFont val="Calibri"/>
        <family val="2"/>
        <scheme val="minor"/>
      </rPr>
      <t>(2)</t>
    </r>
    <r>
      <rPr>
        <i/>
        <sz val="9"/>
        <color theme="1"/>
        <rFont val="Calibri"/>
        <family val="2"/>
        <scheme val="minor"/>
      </rPr>
      <t xml:space="preserve"> Bulk Water  = Still bottled water in 5.0, 19.0 and 20.0 - liter packaging presentations; includes flavored water</t>
    </r>
  </si>
  <si>
    <r>
      <t xml:space="preserve">FY 2017 </t>
    </r>
    <r>
      <rPr>
        <b/>
        <vertAlign val="superscript"/>
        <sz val="10.5"/>
        <color rgb="FF393943"/>
        <rFont val="Calibri"/>
        <family val="2"/>
        <scheme val="minor"/>
      </rPr>
      <t>(3)</t>
    </r>
  </si>
  <si>
    <r>
      <rPr>
        <i/>
        <vertAlign val="superscript"/>
        <sz val="9"/>
        <color theme="1"/>
        <rFont val="Calibri"/>
        <family val="2"/>
        <scheme val="minor"/>
      </rPr>
      <t>(3)</t>
    </r>
    <r>
      <rPr>
        <i/>
        <sz val="9"/>
        <color theme="1"/>
        <rFont val="Calibri"/>
        <family val="2"/>
        <scheme val="minor"/>
      </rPr>
      <t xml:space="preserve"> Volume, transactions and revenues for FY 2017 are re-presented excluding the Philippines.</t>
    </r>
  </si>
  <si>
    <r>
      <rPr>
        <i/>
        <vertAlign val="superscript"/>
        <sz val="9"/>
        <color theme="1"/>
        <rFont val="Calibri"/>
        <family val="2"/>
        <scheme val="minor"/>
      </rPr>
      <t>(4)</t>
    </r>
    <r>
      <rPr>
        <i/>
        <sz val="9"/>
        <color theme="1"/>
        <rFont val="Calibri"/>
        <family val="2"/>
        <scheme val="minor"/>
      </rPr>
      <t xml:space="preserve"> Brazil includes beer revenues of Ps. 13,848.5 million for 2018 and Ps. 12,608.1million for the same period of the previous year. </t>
    </r>
  </si>
  <si>
    <t>CONSOLIDATED BALANCE SHEET</t>
  </si>
  <si>
    <t>COCA-COLA FEMSA</t>
  </si>
  <si>
    <t>Assets</t>
  </si>
  <si>
    <t>Liabilities &amp; Equity</t>
  </si>
  <si>
    <t>Debt Mix</t>
  </si>
  <si>
    <t xml:space="preserve">MEXICO &amp; CENTRAL AMERICA DIVISION </t>
  </si>
  <si>
    <t>SOUTH AMERICA DIVISION</t>
  </si>
  <si>
    <t>% of Rev.</t>
  </si>
  <si>
    <t>RESULTS OF OPERATIONS</t>
  </si>
  <si>
    <t>MACROECONOMIC INFORMATION</t>
  </si>
  <si>
    <t>Quarterly Exchange Rate                                             (Local Currency per USD)</t>
  </si>
  <si>
    <t>Closing Exchange Rate                                         (Local Currency per USD)</t>
  </si>
  <si>
    <t>Closing Exchange Rate                                                   (Local Currency per USD)</t>
  </si>
  <si>
    <t>FULL YEAR- VOLUME, TRANSACTIONS &amp; REVENUES</t>
  </si>
  <si>
    <t>CONSOLIDATED INCOME STATEMENT</t>
  </si>
  <si>
    <t>Panama</t>
  </si>
  <si>
    <r>
      <t xml:space="preserve">Average Exchange Rates for each period </t>
    </r>
    <r>
      <rPr>
        <b/>
        <vertAlign val="superscript"/>
        <sz val="10"/>
        <color theme="0"/>
        <rFont val="Calibri"/>
        <family val="2"/>
        <scheme val="minor"/>
      </rPr>
      <t>(2)</t>
    </r>
  </si>
  <si>
    <t>Dic-18</t>
  </si>
  <si>
    <t>Dic-17</t>
  </si>
  <si>
    <t>1Q19</t>
  </si>
  <si>
    <t>1Q 2019</t>
  </si>
  <si>
    <t>1Q 2018</t>
  </si>
  <si>
    <t xml:space="preserve">CONSOLIDATED FIRST QUARTER RESULTS </t>
  </si>
  <si>
    <t>FINANCIAL SUMMARY FOR THE FIRST QUARTER RESULTS</t>
  </si>
  <si>
    <t>For the First Quarter of:</t>
  </si>
  <si>
    <r>
      <t xml:space="preserve">Millions of Pesos </t>
    </r>
    <r>
      <rPr>
        <b/>
        <vertAlign val="superscript"/>
        <sz val="8"/>
        <color rgb="FF393943"/>
        <rFont val="Calibri"/>
        <family val="2"/>
        <scheme val="minor"/>
      </rPr>
      <t>(1)</t>
    </r>
  </si>
  <si>
    <t xml:space="preserve"> Dec-18</t>
  </si>
  <si>
    <t xml:space="preserve"> Mar-19</t>
  </si>
  <si>
    <t xml:space="preserve">        March 31, 2019</t>
  </si>
  <si>
    <t>LTM 2019</t>
  </si>
  <si>
    <t>LTM</t>
  </si>
  <si>
    <t>1Q18</t>
  </si>
  <si>
    <t>Mar-19</t>
  </si>
  <si>
    <t>Mar-18</t>
  </si>
  <si>
    <t>Net revenues</t>
  </si>
  <si>
    <t>Other operating revenues</t>
  </si>
  <si>
    <t>Cost of goods sold</t>
  </si>
  <si>
    <t>Operating expenses</t>
  </si>
  <si>
    <t>Other operative expenses, net</t>
  </si>
  <si>
    <t>Other non operative expenses, net</t>
  </si>
  <si>
    <t>Loss (gain) on monetary position in inflationary subsidiries</t>
  </si>
  <si>
    <t>Market value (gain) loss on financial instruments</t>
  </si>
  <si>
    <t>Comprehensive financing result</t>
  </si>
  <si>
    <t>Income before taxes</t>
  </si>
  <si>
    <t>Income taxes</t>
  </si>
  <si>
    <t>Result of discontinued operations</t>
  </si>
  <si>
    <t>Consolidated net income</t>
  </si>
  <si>
    <t>Net income attributable to equity holders of the company</t>
  </si>
  <si>
    <t>Non-controlling interest</t>
  </si>
  <si>
    <t>Amortization and other operative non-cash charges</t>
  </si>
  <si>
    <t xml:space="preserve">SOUTH AMERICA DIVISION RESULTS </t>
  </si>
  <si>
    <t>-</t>
  </si>
  <si>
    <r>
      <rPr>
        <i/>
        <vertAlign val="superscript"/>
        <sz val="9"/>
        <rFont val="Calibri"/>
        <family val="2"/>
        <scheme val="minor"/>
      </rPr>
      <t>(2)</t>
    </r>
    <r>
      <rPr>
        <i/>
        <sz val="9"/>
        <rFont val="Calibri"/>
        <family val="2"/>
        <scheme val="minor"/>
      </rPr>
      <t xml:space="preserve"> Average exchange rate for each period computed with the average exchange rate of each month.</t>
    </r>
  </si>
  <si>
    <t>Equity</t>
  </si>
  <si>
    <t xml:space="preserve">Volume </t>
  </si>
  <si>
    <t xml:space="preserve">Transactions  </t>
  </si>
  <si>
    <t>Water</t>
  </si>
  <si>
    <t xml:space="preserve">Water </t>
  </si>
  <si>
    <t>Transactions (million transactions)</t>
  </si>
  <si>
    <r>
      <t>Volume (million unit cases)</t>
    </r>
    <r>
      <rPr>
        <vertAlign val="superscript"/>
        <sz val="9"/>
        <color indexed="8"/>
        <rFont val="Calibri"/>
        <family val="2"/>
        <scheme val="minor"/>
      </rPr>
      <t xml:space="preserve"> </t>
    </r>
  </si>
  <si>
    <r>
      <t>Total Revenues</t>
    </r>
    <r>
      <rPr>
        <vertAlign val="superscript"/>
        <sz val="9"/>
        <color indexed="8"/>
        <rFont val="Calibri"/>
        <family val="2"/>
        <scheme val="minor"/>
      </rPr>
      <t xml:space="preserve"> </t>
    </r>
    <r>
      <rPr>
        <vertAlign val="superscript"/>
        <sz val="10"/>
        <color indexed="8"/>
        <rFont val="Calibri"/>
        <family val="2"/>
        <scheme val="minor"/>
      </rPr>
      <t>(2)</t>
    </r>
  </si>
  <si>
    <r>
      <t>Operative equity method (gain) loss in associates</t>
    </r>
    <r>
      <rPr>
        <sz val="10"/>
        <color indexed="8"/>
        <rFont val="Calibri"/>
        <family val="2"/>
        <scheme val="minor"/>
      </rPr>
      <t xml:space="preserve"> </t>
    </r>
    <r>
      <rPr>
        <vertAlign val="superscript"/>
        <sz val="10"/>
        <color indexed="8"/>
        <rFont val="Calibri"/>
        <family val="2"/>
        <scheme val="minor"/>
      </rPr>
      <t>(3)</t>
    </r>
  </si>
  <si>
    <r>
      <t>Operating income</t>
    </r>
    <r>
      <rPr>
        <vertAlign val="superscript"/>
        <sz val="10"/>
        <color indexed="8"/>
        <rFont val="Calibri"/>
        <family val="2"/>
        <scheme val="minor"/>
      </rPr>
      <t xml:space="preserve"> (4)</t>
    </r>
  </si>
  <si>
    <r>
      <t>Operating cash flow</t>
    </r>
    <r>
      <rPr>
        <sz val="10"/>
        <color indexed="8"/>
        <rFont val="Calibri"/>
        <family val="2"/>
        <scheme val="minor"/>
      </rPr>
      <t xml:space="preserve"> </t>
    </r>
    <r>
      <rPr>
        <vertAlign val="superscript"/>
        <sz val="10"/>
        <color indexed="8"/>
        <rFont val="Calibri"/>
        <family val="2"/>
        <scheme val="minor"/>
      </rPr>
      <t>(4)(5)</t>
    </r>
  </si>
  <si>
    <t xml:space="preserve">Transactions (million transactions) </t>
  </si>
  <si>
    <r>
      <t>Volume (million unit cases)</t>
    </r>
    <r>
      <rPr>
        <b/>
        <vertAlign val="superscript"/>
        <sz val="9"/>
        <color indexed="8"/>
        <rFont val="Calibri"/>
        <family val="2"/>
        <scheme val="minor"/>
      </rPr>
      <t xml:space="preserve"> </t>
    </r>
  </si>
  <si>
    <r>
      <t>Total Revenues</t>
    </r>
    <r>
      <rPr>
        <b/>
        <vertAlign val="superscript"/>
        <sz val="9"/>
        <color indexed="8"/>
        <rFont val="Calibri"/>
        <family val="2"/>
        <scheme val="minor"/>
      </rPr>
      <t xml:space="preserve"> </t>
    </r>
    <r>
      <rPr>
        <b/>
        <vertAlign val="superscript"/>
        <sz val="10"/>
        <color indexed="8"/>
        <rFont val="Calibri"/>
        <family val="2"/>
        <scheme val="minor"/>
      </rPr>
      <t>(2)</t>
    </r>
  </si>
  <si>
    <r>
      <t>Operating income</t>
    </r>
    <r>
      <rPr>
        <b/>
        <vertAlign val="superscript"/>
        <sz val="10"/>
        <color indexed="8"/>
        <rFont val="Calibri"/>
        <family val="2"/>
        <scheme val="minor"/>
      </rPr>
      <t xml:space="preserve"> (4)</t>
    </r>
  </si>
  <si>
    <r>
      <t>Operating cash flow</t>
    </r>
    <r>
      <rPr>
        <b/>
        <sz val="10"/>
        <color indexed="8"/>
        <rFont val="Calibri"/>
        <family val="2"/>
        <scheme val="minor"/>
      </rPr>
      <t xml:space="preserve"> </t>
    </r>
    <r>
      <rPr>
        <b/>
        <vertAlign val="superscript"/>
        <sz val="10"/>
        <color indexed="8"/>
        <rFont val="Calibri"/>
        <family val="2"/>
        <scheme val="minor"/>
      </rPr>
      <t>(4)(5)</t>
    </r>
  </si>
  <si>
    <r>
      <t>Volume (million unit cases)</t>
    </r>
    <r>
      <rPr>
        <b/>
        <vertAlign val="superscript"/>
        <sz val="8"/>
        <color indexed="8"/>
        <rFont val="Calibri"/>
        <family val="2"/>
        <scheme val="minor"/>
      </rPr>
      <t xml:space="preserve"> </t>
    </r>
  </si>
  <si>
    <r>
      <t xml:space="preserve">Total revenues </t>
    </r>
    <r>
      <rPr>
        <b/>
        <vertAlign val="superscript"/>
        <sz val="8"/>
        <color indexed="8"/>
        <rFont val="Calibri"/>
        <family val="2"/>
        <scheme val="minor"/>
      </rPr>
      <t>(2)</t>
    </r>
  </si>
  <si>
    <r>
      <t>Operative equity method (gain) loss in associates</t>
    </r>
    <r>
      <rPr>
        <vertAlign val="superscript"/>
        <sz val="8"/>
        <color indexed="8"/>
        <rFont val="Calibri"/>
        <family val="2"/>
        <scheme val="minor"/>
      </rPr>
      <t>(3)</t>
    </r>
  </si>
  <si>
    <r>
      <t xml:space="preserve">Non Operative equity method (gain) loss in associates </t>
    </r>
    <r>
      <rPr>
        <vertAlign val="superscript"/>
        <sz val="8"/>
        <color indexed="8"/>
        <rFont val="Calibri"/>
        <family val="2"/>
        <scheme val="minor"/>
      </rPr>
      <t>(5)</t>
    </r>
  </si>
  <si>
    <r>
      <t xml:space="preserve">Operating income </t>
    </r>
    <r>
      <rPr>
        <vertAlign val="superscript"/>
        <sz val="8"/>
        <color indexed="8"/>
        <rFont val="Calibri"/>
        <family val="2"/>
        <scheme val="minor"/>
      </rPr>
      <t>(6)</t>
    </r>
  </si>
  <si>
    <r>
      <t xml:space="preserve">Operating cash flow </t>
    </r>
    <r>
      <rPr>
        <b/>
        <vertAlign val="superscript"/>
        <sz val="8"/>
        <color indexed="8"/>
        <rFont val="Calibri"/>
        <family val="2"/>
        <scheme val="minor"/>
      </rPr>
      <t>(6)(7)</t>
    </r>
  </si>
  <si>
    <t>Majority Net Income</t>
  </si>
  <si>
    <r>
      <t xml:space="preserve">% Total Debt </t>
    </r>
    <r>
      <rPr>
        <i/>
        <vertAlign val="superscript"/>
        <sz val="12"/>
        <rFont val="Calibri"/>
        <family val="2"/>
        <scheme val="minor"/>
      </rPr>
      <t xml:space="preserve">(1) </t>
    </r>
  </si>
  <si>
    <r>
      <t xml:space="preserve">% Interest Rate Floating </t>
    </r>
    <r>
      <rPr>
        <i/>
        <vertAlign val="superscript"/>
        <sz val="12"/>
        <rFont val="Calibri"/>
        <family val="2"/>
        <scheme val="minor"/>
      </rPr>
      <t>(1) (2)</t>
    </r>
  </si>
  <si>
    <r>
      <rPr>
        <i/>
        <vertAlign val="superscript"/>
        <sz val="12"/>
        <rFont val="Calibri"/>
        <family val="2"/>
        <scheme val="minor"/>
      </rPr>
      <t>(1)</t>
    </r>
    <r>
      <rPr>
        <i/>
        <sz val="12"/>
        <rFont val="Calibri"/>
        <family val="2"/>
        <scheme val="minor"/>
      </rPr>
      <t xml:space="preserve"> After giving effect to cross- currency swaps.</t>
    </r>
  </si>
  <si>
    <r>
      <rPr>
        <i/>
        <vertAlign val="superscript"/>
        <sz val="12"/>
        <rFont val="Calibri"/>
        <family val="2"/>
        <scheme val="minor"/>
      </rPr>
      <t>(2)</t>
    </r>
    <r>
      <rPr>
        <i/>
        <sz val="12"/>
        <rFont val="Calibri"/>
        <family val="2"/>
        <scheme val="minor"/>
      </rPr>
      <t xml:space="preserve"> Calculated by weighting each year´s outstanding debt balance mix.</t>
    </r>
  </si>
  <si>
    <r>
      <t xml:space="preserve">Net debt including effect of hedges </t>
    </r>
    <r>
      <rPr>
        <vertAlign val="superscript"/>
        <sz val="12"/>
        <color rgb="FF000000"/>
        <rFont val="Calibri"/>
        <family val="2"/>
        <scheme val="minor"/>
      </rPr>
      <t>(1)(3)</t>
    </r>
  </si>
  <si>
    <r>
      <t xml:space="preserve">Net debt including effect of hedges / Operating cash flow </t>
    </r>
    <r>
      <rPr>
        <vertAlign val="superscript"/>
        <sz val="12"/>
        <color rgb="FF000000"/>
        <rFont val="Calibri"/>
        <family val="2"/>
        <scheme val="minor"/>
      </rPr>
      <t>(1)(3)</t>
    </r>
  </si>
  <si>
    <r>
      <t xml:space="preserve">Operating cash flow/ Interest expense, net </t>
    </r>
    <r>
      <rPr>
        <vertAlign val="superscript"/>
        <sz val="12"/>
        <color rgb="FF000000"/>
        <rFont val="Calibri"/>
        <family val="2"/>
        <scheme val="minor"/>
      </rPr>
      <t>(1)</t>
    </r>
  </si>
  <si>
    <r>
      <t xml:space="preserve">Capitalization </t>
    </r>
    <r>
      <rPr>
        <vertAlign val="superscript"/>
        <sz val="12"/>
        <rFont val="Calibri"/>
        <family val="2"/>
        <scheme val="minor"/>
      </rPr>
      <t>(2)</t>
    </r>
  </si>
  <si>
    <r>
      <rPr>
        <i/>
        <vertAlign val="superscript"/>
        <sz val="12"/>
        <rFont val="Calibri"/>
        <family val="2"/>
        <scheme val="minor"/>
      </rPr>
      <t>(1)</t>
    </r>
    <r>
      <rPr>
        <i/>
        <sz val="12"/>
        <rFont val="Calibri"/>
        <family val="2"/>
        <scheme val="minor"/>
      </rPr>
      <t xml:space="preserve"> Net debt = total debt - cash</t>
    </r>
  </si>
  <si>
    <r>
      <rPr>
        <i/>
        <vertAlign val="superscript"/>
        <sz val="12"/>
        <rFont val="Calibri"/>
        <family val="2"/>
        <scheme val="minor"/>
      </rPr>
      <t>(2)</t>
    </r>
    <r>
      <rPr>
        <i/>
        <sz val="12"/>
        <rFont val="Calibri"/>
        <family val="2"/>
        <scheme val="minor"/>
      </rPr>
      <t xml:space="preserve"> Total debt / (long-term debt + shareholders' equity)</t>
    </r>
  </si>
  <si>
    <r>
      <rPr>
        <i/>
        <vertAlign val="superscript"/>
        <sz val="12"/>
        <rFont val="Calibri"/>
        <family val="2"/>
        <scheme val="minor"/>
      </rPr>
      <t>(3)</t>
    </r>
    <r>
      <rPr>
        <i/>
        <sz val="12"/>
        <rFont val="Calibri"/>
        <family val="2"/>
        <scheme val="minor"/>
      </rPr>
      <t xml:space="preserve">  After giving effect to cross-currency swaps.</t>
    </r>
  </si>
  <si>
    <t>Operating Cash Flow &amp; CAPEX</t>
  </si>
  <si>
    <r>
      <t xml:space="preserve">1Q 2018 </t>
    </r>
    <r>
      <rPr>
        <b/>
        <vertAlign val="superscript"/>
        <sz val="12"/>
        <color rgb="FF393943"/>
        <rFont val="Calibri"/>
        <family val="2"/>
        <scheme val="minor"/>
      </rPr>
      <t>(3)</t>
    </r>
  </si>
  <si>
    <r>
      <t xml:space="preserve">Water </t>
    </r>
    <r>
      <rPr>
        <vertAlign val="superscript"/>
        <sz val="12"/>
        <color rgb="FFC00000"/>
        <rFont val="Calibri"/>
        <family val="2"/>
        <scheme val="minor"/>
      </rPr>
      <t>(1)</t>
    </r>
  </si>
  <si>
    <r>
      <t xml:space="preserve">Bulk </t>
    </r>
    <r>
      <rPr>
        <vertAlign val="superscript"/>
        <sz val="12"/>
        <color rgb="FFC00000"/>
        <rFont val="Calibri"/>
        <family val="2"/>
        <scheme val="minor"/>
      </rPr>
      <t>(2)</t>
    </r>
  </si>
  <si>
    <r>
      <t xml:space="preserve">Brazil </t>
    </r>
    <r>
      <rPr>
        <vertAlign val="superscript"/>
        <sz val="12"/>
        <rFont val="Calibri"/>
        <family val="2"/>
        <scheme val="minor"/>
      </rPr>
      <t>(4)</t>
    </r>
  </si>
  <si>
    <r>
      <rPr>
        <i/>
        <vertAlign val="superscript"/>
        <sz val="10"/>
        <color theme="1"/>
        <rFont val="Calibri"/>
        <family val="2"/>
        <scheme val="minor"/>
      </rPr>
      <t>(1)</t>
    </r>
    <r>
      <rPr>
        <i/>
        <sz val="10"/>
        <color theme="1"/>
        <rFont val="Calibri"/>
        <family val="2"/>
        <scheme val="minor"/>
      </rPr>
      <t xml:space="preserve"> Excludes water presentations larger than 5.0 Lt ; includes flavored water.</t>
    </r>
  </si>
  <si>
    <r>
      <rPr>
        <i/>
        <vertAlign val="superscript"/>
        <sz val="10"/>
        <color theme="1"/>
        <rFont val="Calibri"/>
        <family val="2"/>
        <scheme val="minor"/>
      </rPr>
      <t>(2)</t>
    </r>
    <r>
      <rPr>
        <i/>
        <sz val="10"/>
        <color theme="1"/>
        <rFont val="Calibri"/>
        <family val="2"/>
        <scheme val="minor"/>
      </rPr>
      <t xml:space="preserve"> Bulk Water  = Still bottled water in 5.0, 19.0 and 20.0 - liter packaging presentations; includes flavored water</t>
    </r>
  </si>
  <si>
    <r>
      <rPr>
        <i/>
        <vertAlign val="superscript"/>
        <sz val="10"/>
        <color theme="1"/>
        <rFont val="Calibri"/>
        <family val="2"/>
        <scheme val="minor"/>
      </rPr>
      <t>(3)</t>
    </r>
    <r>
      <rPr>
        <i/>
        <sz val="10"/>
        <color theme="1"/>
        <rFont val="Calibri"/>
        <family val="2"/>
        <scheme val="minor"/>
      </rPr>
      <t xml:space="preserve"> Volume, transactions and revenues for 1Q 2018 are re-presented excluding the Philippines.</t>
    </r>
  </si>
  <si>
    <r>
      <rPr>
        <i/>
        <vertAlign val="superscript"/>
        <sz val="10"/>
        <color theme="1"/>
        <rFont val="Calibri"/>
        <family val="2"/>
        <scheme val="minor"/>
      </rPr>
      <t>(4)</t>
    </r>
    <r>
      <rPr>
        <i/>
        <sz val="10"/>
        <color theme="1"/>
        <rFont val="Calibri"/>
        <family val="2"/>
        <scheme val="minor"/>
      </rPr>
      <t xml:space="preserve"> Brazil includes beer revenues of Ps.4,166.6 million for the first quarter of 2019 and Ps. 3,586.5 million for the same period of the previous year. </t>
    </r>
  </si>
  <si>
    <t>Δ% Reported</t>
  </si>
  <si>
    <r>
      <t xml:space="preserve">Δ% Comparable </t>
    </r>
    <r>
      <rPr>
        <b/>
        <vertAlign val="superscript"/>
        <sz val="9"/>
        <color rgb="FFC00000"/>
        <rFont val="Calibri"/>
        <family val="2"/>
        <scheme val="minor"/>
      </rPr>
      <t>(6)</t>
    </r>
  </si>
  <si>
    <t>Financial Ratios</t>
  </si>
  <si>
    <t>QUARTERLY- VOLUME, TRANSACTIONS &amp; REVENUES</t>
  </si>
  <si>
    <t xml:space="preserve"> -</t>
  </si>
  <si>
    <r>
      <rPr>
        <i/>
        <vertAlign val="superscript"/>
        <sz val="9"/>
        <color theme="1"/>
        <rFont val="Calibri"/>
        <family val="2"/>
        <scheme val="minor"/>
      </rPr>
      <t>(1)</t>
    </r>
    <r>
      <rPr>
        <i/>
        <sz val="9"/>
        <color theme="1"/>
        <rFont val="Calibri"/>
        <family val="2"/>
        <scheme val="minor"/>
      </rPr>
      <t xml:space="preserve"> Source: inflation estimated by the company based on historic publications from the Central Bank of each country.</t>
    </r>
  </si>
  <si>
    <r>
      <t xml:space="preserve">As Reported </t>
    </r>
    <r>
      <rPr>
        <b/>
        <vertAlign val="superscript"/>
        <sz val="10"/>
        <color theme="1"/>
        <rFont val="Calibri"/>
        <family val="2"/>
        <scheme val="minor"/>
      </rPr>
      <t>(2)</t>
    </r>
  </si>
  <si>
    <r>
      <t xml:space="preserve">Comparable </t>
    </r>
    <r>
      <rPr>
        <b/>
        <vertAlign val="superscript"/>
        <sz val="10"/>
        <color theme="1"/>
        <rFont val="Calibri"/>
        <family val="2"/>
        <scheme val="minor"/>
      </rPr>
      <t>(3)</t>
    </r>
  </si>
  <si>
    <t>México</t>
  </si>
  <si>
    <t xml:space="preserve">Centroamérica </t>
  </si>
  <si>
    <t>Colombia</t>
  </si>
  <si>
    <t>Brasil</t>
  </si>
  <si>
    <t xml:space="preserve">Argentina </t>
  </si>
  <si>
    <t xml:space="preserve">Uruguay </t>
  </si>
  <si>
    <t>Current Assets</t>
  </si>
  <si>
    <t>Intangible assets and other assets</t>
  </si>
  <si>
    <t>Current Liabilities</t>
  </si>
  <si>
    <t>Non-Current Assets</t>
  </si>
  <si>
    <t>Non-Current Liabilities</t>
  </si>
  <si>
    <r>
      <t xml:space="preserve">2018 </t>
    </r>
    <r>
      <rPr>
        <b/>
        <vertAlign val="superscript"/>
        <sz val="8"/>
        <color rgb="FFC00000"/>
        <rFont val="Calibri"/>
        <family val="2"/>
        <scheme val="minor"/>
      </rPr>
      <t>(4)</t>
    </r>
  </si>
  <si>
    <r>
      <t xml:space="preserve">Δ% Comparable </t>
    </r>
    <r>
      <rPr>
        <b/>
        <vertAlign val="superscript"/>
        <sz val="8"/>
        <color rgb="FFC00000"/>
        <rFont val="Calibri"/>
        <family val="2"/>
        <scheme val="minor"/>
      </rPr>
      <t>(8)</t>
    </r>
  </si>
  <si>
    <r>
      <t xml:space="preserve">Operating income </t>
    </r>
    <r>
      <rPr>
        <b/>
        <vertAlign val="superscript"/>
        <sz val="8"/>
        <color indexed="8"/>
        <rFont val="Calibri"/>
        <family val="2"/>
        <scheme val="minor"/>
      </rPr>
      <t>(6)</t>
    </r>
  </si>
  <si>
    <t>Cash, cash equivalents and marketable securities</t>
  </si>
  <si>
    <t>Total accounts receivable</t>
  </si>
  <si>
    <t>Inventories</t>
  </si>
  <si>
    <t>Other current assets</t>
  </si>
  <si>
    <t>Total current assets</t>
  </si>
  <si>
    <t>Property, plant and equipment</t>
  </si>
  <si>
    <t>Accumulated depreciation</t>
  </si>
  <si>
    <t>Total property, plant and equipment, net</t>
  </si>
  <si>
    <t>Right of use assets</t>
  </si>
  <si>
    <t>Investment in shares</t>
  </si>
  <si>
    <t>Other non-current assets</t>
  </si>
  <si>
    <t>Total Assets</t>
  </si>
  <si>
    <t>Short-term bank loans and notes payable</t>
  </si>
  <si>
    <t>Suppliers</t>
  </si>
  <si>
    <t>Short-term leasing Liabilities</t>
  </si>
  <si>
    <t>Other current liabilities</t>
  </si>
  <si>
    <t>Total current liabilities</t>
  </si>
  <si>
    <t>Long-term bank loans and notes payable</t>
  </si>
  <si>
    <t>Long Term Leasing Liabilities.</t>
  </si>
  <si>
    <t>Other long-term liabilities</t>
  </si>
  <si>
    <t>Total liabilities</t>
  </si>
  <si>
    <t>Total controlling interest</t>
  </si>
  <si>
    <t>Total equity</t>
  </si>
  <si>
    <t>Total Liabilities and Equity</t>
  </si>
  <si>
    <t>Mexico</t>
  </si>
  <si>
    <t>Brazil</t>
  </si>
  <si>
    <t>Argentina</t>
  </si>
  <si>
    <t>Costa Rica</t>
  </si>
  <si>
    <t>Guatemala</t>
  </si>
  <si>
    <t>Nicaragua</t>
  </si>
  <si>
    <t>Uruguay</t>
  </si>
  <si>
    <t>Depreciation, amortization &amp; other operating non-cash charges</t>
  </si>
  <si>
    <t>Central America</t>
  </si>
  <si>
    <t>Mexico and Central America</t>
  </si>
  <si>
    <t>Venezuela</t>
  </si>
  <si>
    <t xml:space="preserve"> - </t>
  </si>
  <si>
    <t>Brazil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</si>
</sst>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0.00_-;\-&quot;$&quot;* #,##0.00_-;_-&quot;$&quot;* &quot;-&quot;??_-;_-@_-"/>
    <numFmt numFmtId="43" formatCode="_-* #,##0.00_-;\-* #,##0.00_-;_-* &quot;-&quot;??_-;_-@_-"/>
    <numFmt numFmtId="164" formatCode="_(* #,##0.00_);_(* \(#,##0.00\);_(* &quot;-&quot;??_);_(@_)"/>
    <numFmt numFmtId="165" formatCode="_(* #,##0_);_(* \(#,##0\);_(* &quot;-&quot;??_);_(@_)"/>
    <numFmt numFmtId="166" formatCode="_(* #,##0.0_);_(* \(#,##0.0\);_(* &quot;-&quot;??_);_(@_)"/>
    <numFmt numFmtId="167" formatCode="0.0%"/>
    <numFmt numFmtId="168" formatCode="_(* #,##0.0000_);_(* \(#,##0.0000\);_(* &quot;-&quot;??_);_(@_)"/>
    <numFmt numFmtId="169" formatCode="0.0"/>
    <numFmt numFmtId="170" formatCode="[$-409]mmm\-yy;@"/>
    <numFmt numFmtId="171" formatCode="#,##0.0_);\(#,##0.0\)"/>
    <numFmt numFmtId="172" formatCode="0.0%;\(0.0%\)"/>
  </numFmts>
  <fonts count="120">
    <font>
      <sz val="10"/>
      <name val="Arial"/>
      <family val="2"/>
    </font>
    <font>
      <sz val="11"/>
      <color theme="1"/>
      <name val="Calibri"/>
      <family val="2"/>
      <scheme val="minor"/>
    </font>
    <font>
      <sz val="12"/>
      <name val="Arial Narrow"/>
      <family val="2"/>
    </font>
    <font>
      <sz val="10"/>
      <name val="MS Sans Serif"/>
      <family val="2"/>
    </font>
    <font>
      <sz val="11"/>
      <name val="Arial Narrow"/>
      <family val="2"/>
    </font>
    <font>
      <vertAlign val="superscript"/>
      <sz val="11"/>
      <color indexed="8"/>
      <name val="Arial Narrow"/>
      <family val="2"/>
    </font>
    <font>
      <sz val="11"/>
      <color indexed="8"/>
      <name val="Arial Narrow"/>
      <family val="2"/>
    </font>
    <font>
      <sz val="11"/>
      <color indexed="10"/>
      <name val="Arial Narrow"/>
      <family val="2"/>
    </font>
    <font>
      <b/>
      <sz val="8"/>
      <color indexed="8"/>
      <name val="Calibri"/>
      <family val="2"/>
      <scheme val="minor"/>
    </font>
    <font>
      <sz val="8"/>
      <name val="Calibri"/>
      <family val="2"/>
      <scheme val="minor"/>
    </font>
    <font>
      <b/>
      <sz val="8"/>
      <color indexed="16"/>
      <name val="Calibri"/>
      <family val="2"/>
      <scheme val="minor"/>
    </font>
    <font>
      <b/>
      <sz val="8"/>
      <name val="Calibri"/>
      <family val="2"/>
      <scheme val="minor"/>
    </font>
    <font>
      <b/>
      <vertAlign val="superscript"/>
      <sz val="8"/>
      <color indexed="8"/>
      <name val="Calibri"/>
      <family val="2"/>
      <scheme val="minor"/>
    </font>
    <font>
      <b/>
      <i/>
      <sz val="8"/>
      <color indexed="8"/>
      <name val="Calibri"/>
      <family val="2"/>
      <scheme val="minor"/>
    </font>
    <font>
      <sz val="8"/>
      <color indexed="8"/>
      <name val="Calibri"/>
      <family val="2"/>
      <scheme val="minor"/>
    </font>
    <font>
      <vertAlign val="superscript"/>
      <sz val="8"/>
      <name val="Calibri"/>
      <family val="2"/>
      <scheme val="minor"/>
    </font>
    <font>
      <vertAlign val="superscript"/>
      <sz val="8"/>
      <color indexed="8"/>
      <name val="Calibri"/>
      <family val="2"/>
      <scheme val="minor"/>
    </font>
    <font>
      <sz val="8"/>
      <color theme="0"/>
      <name val="Calibri"/>
      <family val="2"/>
      <scheme val="minor"/>
    </font>
    <font>
      <b/>
      <sz val="8"/>
      <color rgb="FFFF0000"/>
      <name val="Calibri"/>
      <family val="2"/>
      <scheme val="minor"/>
    </font>
    <font>
      <b/>
      <sz val="8"/>
      <color theme="0"/>
      <name val="Calibri"/>
      <family val="2"/>
      <scheme val="minor"/>
    </font>
    <font>
      <b/>
      <sz val="10"/>
      <color theme="0"/>
      <name val="Calibri"/>
      <family val="2"/>
      <scheme val="minor"/>
    </font>
    <font>
      <b/>
      <sz val="8"/>
      <color rgb="FF850026"/>
      <name val="Calibri"/>
      <family val="2"/>
      <scheme val="minor"/>
    </font>
    <font>
      <b/>
      <vertAlign val="superscript"/>
      <sz val="8"/>
      <color rgb="FF850026"/>
      <name val="Calibri"/>
      <family val="2"/>
      <scheme val="minor"/>
    </font>
    <font>
      <sz val="7"/>
      <name val="Calibri"/>
      <family val="2"/>
      <scheme val="minor"/>
    </font>
    <font>
      <vertAlign val="superscript"/>
      <sz val="7"/>
      <name val="Calibri"/>
      <family val="2"/>
      <scheme val="minor"/>
    </font>
    <font>
      <sz val="7"/>
      <color indexed="8"/>
      <name val="Calibri"/>
      <family val="2"/>
      <scheme val="minor"/>
    </font>
    <font>
      <vertAlign val="superscript"/>
      <sz val="7"/>
      <color indexed="8"/>
      <name val="Calibri"/>
      <family val="2"/>
      <scheme val="minor"/>
    </font>
    <font>
      <sz val="8"/>
      <color rgb="FF850026"/>
      <name val="Calibri"/>
      <family val="2"/>
      <scheme val="minor"/>
    </font>
    <font>
      <b/>
      <vertAlign val="superscript"/>
      <sz val="8"/>
      <color theme="0"/>
      <name val="Calibri"/>
      <family val="2"/>
      <scheme val="minor"/>
    </font>
    <font>
      <sz val="8"/>
      <color indexed="12"/>
      <name val="Calibri"/>
      <family val="2"/>
      <scheme val="minor"/>
    </font>
    <font>
      <b/>
      <sz val="8"/>
      <color rgb="FF393943"/>
      <name val="Calibri"/>
      <family val="2"/>
      <scheme val="minor"/>
    </font>
    <font>
      <b/>
      <sz val="8"/>
      <color rgb="FF393943"/>
      <name val="Calibri"/>
      <family val="2"/>
    </font>
    <font>
      <sz val="7.7"/>
      <name val="Calibri"/>
      <family val="2"/>
    </font>
    <font>
      <sz val="7"/>
      <name val="Calibri"/>
      <family val="2"/>
    </font>
    <font>
      <sz val="10"/>
      <name val="Calibri"/>
      <family val="2"/>
      <scheme val="minor"/>
    </font>
    <font>
      <b/>
      <sz val="8"/>
      <color rgb="FFC00000"/>
      <name val="Calibri"/>
      <family val="2"/>
      <scheme val="minor"/>
    </font>
    <font>
      <b/>
      <vertAlign val="superscript"/>
      <sz val="8"/>
      <color rgb="FFC00000"/>
      <name val="Calibri"/>
      <family val="2"/>
      <scheme val="minor"/>
    </font>
    <font>
      <vertAlign val="superscript"/>
      <sz val="10.5"/>
      <color rgb="FFC00000"/>
      <name val="Calibri"/>
      <family val="2"/>
      <scheme val="minor"/>
    </font>
    <font>
      <sz val="10"/>
      <color theme="1"/>
      <name val="Calibri"/>
      <family val="2"/>
      <scheme val="minor"/>
    </font>
    <font>
      <b/>
      <vertAlign val="superscript"/>
      <sz val="10"/>
      <color theme="0"/>
      <name val="Calibri"/>
      <family val="2"/>
      <scheme val="minor"/>
    </font>
    <font>
      <b/>
      <sz val="10"/>
      <name val="Calibri"/>
      <family val="2"/>
      <scheme val="minor"/>
    </font>
    <font>
      <sz val="10"/>
      <color indexed="8"/>
      <name val="Calibri"/>
      <family val="2"/>
      <scheme val="minor"/>
    </font>
    <font>
      <sz val="10"/>
      <color indexed="12"/>
      <name val="Calibri"/>
      <family val="2"/>
      <scheme val="minor"/>
    </font>
    <font>
      <i/>
      <sz val="8"/>
      <name val="Calibri"/>
      <family val="2"/>
      <scheme val="minor"/>
    </font>
    <font>
      <b/>
      <sz val="10"/>
      <color rgb="FF393943"/>
      <name val="Calibri"/>
      <family val="2"/>
      <scheme val="minor"/>
    </font>
    <font>
      <b/>
      <sz val="10"/>
      <color theme="1"/>
      <name val="Calibri"/>
      <family val="2"/>
      <scheme val="minor"/>
    </font>
    <font>
      <b/>
      <sz val="10"/>
      <color rgb="FF850026"/>
      <name val="Calibri"/>
      <family val="2"/>
      <scheme val="minor"/>
    </font>
    <font>
      <sz val="10"/>
      <color rgb="FF000000"/>
      <name val="Calibri"/>
      <family val="2"/>
      <scheme val="minor"/>
    </font>
    <font>
      <vertAlign val="superscript"/>
      <sz val="10"/>
      <name val="Calibri"/>
      <family val="2"/>
      <scheme val="minor"/>
    </font>
    <font>
      <b/>
      <sz val="9"/>
      <color theme="0"/>
      <name val="Calibri"/>
      <family val="2"/>
      <scheme val="minor"/>
    </font>
    <font>
      <sz val="12"/>
      <name val="Calibri"/>
      <family val="2"/>
      <scheme val="minor"/>
    </font>
    <font>
      <b/>
      <sz val="9"/>
      <color rgb="FF393943"/>
      <name val="Calibri"/>
      <family val="2"/>
      <scheme val="minor"/>
    </font>
    <font>
      <sz val="9"/>
      <name val="Calibri"/>
      <family val="2"/>
      <scheme val="minor"/>
    </font>
    <font>
      <sz val="9"/>
      <color indexed="8"/>
      <name val="Calibri"/>
      <family val="2"/>
      <scheme val="minor"/>
    </font>
    <font>
      <b/>
      <sz val="9"/>
      <name val="Calibri"/>
      <family val="2"/>
      <scheme val="minor"/>
    </font>
    <font>
      <b/>
      <sz val="9"/>
      <color indexed="8"/>
      <name val="Calibri"/>
      <family val="2"/>
      <scheme val="minor"/>
    </font>
    <font>
      <sz val="9"/>
      <color theme="1"/>
      <name val="Calibri"/>
      <family val="2"/>
      <scheme val="minor"/>
    </font>
    <font>
      <sz val="9"/>
      <color indexed="12"/>
      <name val="Calibri"/>
      <family val="2"/>
      <scheme val="minor"/>
    </font>
    <font>
      <b/>
      <sz val="9"/>
      <color rgb="FF850026"/>
      <name val="Calibri"/>
      <family val="2"/>
      <scheme val="minor"/>
    </font>
    <font>
      <i/>
      <sz val="9"/>
      <color theme="1"/>
      <name val="Calibri"/>
      <family val="2"/>
      <scheme val="minor"/>
    </font>
    <font>
      <i/>
      <vertAlign val="superscript"/>
      <sz val="9"/>
      <color theme="1"/>
      <name val="Calibri"/>
      <family val="2"/>
      <scheme val="minor"/>
    </font>
    <font>
      <b/>
      <sz val="9"/>
      <color rgb="FFC00000"/>
      <name val="Calibri"/>
      <family val="2"/>
      <scheme val="minor"/>
    </font>
    <font>
      <i/>
      <sz val="9"/>
      <color indexed="12"/>
      <name val="Calibri"/>
      <family val="2"/>
      <scheme val="minor"/>
    </font>
    <font>
      <b/>
      <sz val="10.5"/>
      <color theme="0"/>
      <name val="Calibri"/>
      <family val="2"/>
      <scheme val="minor"/>
    </font>
    <font>
      <b/>
      <sz val="10.5"/>
      <color indexed="8"/>
      <name val="Calibri"/>
      <family val="2"/>
      <scheme val="minor"/>
    </font>
    <font>
      <sz val="10.5"/>
      <name val="Calibri"/>
      <family val="2"/>
      <scheme val="minor"/>
    </font>
    <font>
      <b/>
      <sz val="10.5"/>
      <name val="Calibri"/>
      <family val="2"/>
      <scheme val="minor"/>
    </font>
    <font>
      <sz val="10.5"/>
      <color indexed="12"/>
      <name val="Calibri"/>
      <family val="2"/>
      <scheme val="minor"/>
    </font>
    <font>
      <b/>
      <sz val="14"/>
      <color theme="0"/>
      <name val="Calibri"/>
      <family val="2"/>
      <scheme val="minor"/>
    </font>
    <font>
      <b/>
      <sz val="10.5"/>
      <color rgb="FF393943"/>
      <name val="Calibri"/>
      <family val="2"/>
      <scheme val="minor"/>
    </font>
    <font>
      <b/>
      <vertAlign val="superscript"/>
      <sz val="10.5"/>
      <color rgb="FF393943"/>
      <name val="Calibri"/>
      <family val="2"/>
      <scheme val="minor"/>
    </font>
    <font>
      <b/>
      <sz val="10.5"/>
      <color rgb="FFC00000"/>
      <name val="Calibri"/>
      <family val="2"/>
      <scheme val="minor"/>
    </font>
    <font>
      <sz val="10.5"/>
      <color rgb="FFC00000"/>
      <name val="Calibri"/>
      <family val="2"/>
      <scheme val="minor"/>
    </font>
    <font>
      <b/>
      <vertAlign val="superscript"/>
      <sz val="9"/>
      <color rgb="FFC00000"/>
      <name val="Calibri"/>
      <family val="2"/>
      <scheme val="minor"/>
    </font>
    <font>
      <vertAlign val="superscript"/>
      <sz val="9"/>
      <color indexed="8"/>
      <name val="Calibri"/>
      <family val="2"/>
      <scheme val="minor"/>
    </font>
    <font>
      <vertAlign val="superscript"/>
      <sz val="10"/>
      <color indexed="8"/>
      <name val="Calibri"/>
      <family val="2"/>
      <scheme val="minor"/>
    </font>
    <font>
      <vertAlign val="superscript"/>
      <sz val="8"/>
      <color indexed="63"/>
      <name val="Calibri"/>
      <family val="2"/>
      <scheme val="minor"/>
    </font>
    <font>
      <i/>
      <sz val="9"/>
      <name val="Calibri"/>
      <family val="2"/>
      <scheme val="minor"/>
    </font>
    <font>
      <i/>
      <vertAlign val="superscript"/>
      <sz val="9"/>
      <name val="Calibri"/>
      <family val="2"/>
      <scheme val="minor"/>
    </font>
    <font>
      <b/>
      <vertAlign val="superscript"/>
      <sz val="8"/>
      <color rgb="FF393943"/>
      <name val="Calibri"/>
      <family val="2"/>
      <scheme val="minor"/>
    </font>
    <font>
      <sz val="9"/>
      <color theme="0"/>
      <name val="Calibri"/>
      <family val="2"/>
      <scheme val="minor"/>
    </font>
    <font>
      <sz val="9"/>
      <color rgb="FFFF0000"/>
      <name val="Calibri"/>
      <family val="2"/>
      <scheme val="minor"/>
    </font>
    <font>
      <b/>
      <vertAlign val="superscript"/>
      <sz val="9"/>
      <color indexed="8"/>
      <name val="Calibri"/>
      <family val="2"/>
      <scheme val="minor"/>
    </font>
    <font>
      <b/>
      <vertAlign val="superscript"/>
      <sz val="10"/>
      <color indexed="8"/>
      <name val="Calibri"/>
      <family val="2"/>
      <scheme val="minor"/>
    </font>
    <font>
      <b/>
      <sz val="10"/>
      <color indexed="8"/>
      <name val="Calibri"/>
      <family val="2"/>
      <scheme val="minor"/>
    </font>
    <font>
      <b/>
      <sz val="12"/>
      <color theme="0"/>
      <name val="Calibri"/>
      <family val="2"/>
      <scheme val="minor"/>
    </font>
    <font>
      <b/>
      <sz val="12"/>
      <color rgb="FF393943"/>
      <name val="Calibri"/>
      <family val="2"/>
      <scheme val="minor"/>
    </font>
    <font>
      <b/>
      <sz val="12"/>
      <name val="Calibri"/>
      <family val="2"/>
      <scheme val="minor"/>
    </font>
    <font>
      <sz val="12"/>
      <color indexed="8"/>
      <name val="Calibri"/>
      <family val="2"/>
      <scheme val="minor"/>
    </font>
    <font>
      <b/>
      <sz val="12"/>
      <color indexed="8"/>
      <name val="Calibri"/>
      <family val="2"/>
      <scheme val="minor"/>
    </font>
    <font>
      <i/>
      <vertAlign val="superscript"/>
      <sz val="12"/>
      <name val="Calibri"/>
      <family val="2"/>
      <scheme val="minor"/>
    </font>
    <font>
      <i/>
      <sz val="12"/>
      <name val="Calibri"/>
      <family val="2"/>
      <scheme val="minor"/>
    </font>
    <font>
      <vertAlign val="superscript"/>
      <sz val="12"/>
      <color indexed="8"/>
      <name val="Calibri"/>
      <family val="2"/>
      <scheme val="minor"/>
    </font>
    <font>
      <b/>
      <sz val="12"/>
      <color indexed="10"/>
      <name val="Calibri"/>
      <family val="2"/>
      <scheme val="minor"/>
    </font>
    <font>
      <b/>
      <i/>
      <sz val="12"/>
      <color rgb="FFC00000"/>
      <name val="Calibri"/>
      <family val="2"/>
      <scheme val="minor"/>
    </font>
    <font>
      <vertAlign val="superscript"/>
      <sz val="12"/>
      <color rgb="FF000000"/>
      <name val="Calibri"/>
      <family val="2"/>
      <scheme val="minor"/>
    </font>
    <font>
      <sz val="12"/>
      <color rgb="FF000000"/>
      <name val="Calibri"/>
      <family val="2"/>
      <scheme val="minor"/>
    </font>
    <font>
      <sz val="12"/>
      <color theme="1"/>
      <name val="Calibri"/>
      <family val="2"/>
      <scheme val="minor"/>
    </font>
    <font>
      <vertAlign val="superscript"/>
      <sz val="12"/>
      <name val="Calibri"/>
      <family val="2"/>
      <scheme val="minor"/>
    </font>
    <font>
      <b/>
      <sz val="12"/>
      <color rgb="FFC00000"/>
      <name val="Calibri"/>
      <family val="2"/>
      <scheme val="minor"/>
    </font>
    <font>
      <b/>
      <sz val="16"/>
      <color theme="0"/>
      <name val="Calibri"/>
      <family val="2"/>
      <scheme val="minor"/>
    </font>
    <font>
      <sz val="12"/>
      <color indexed="12"/>
      <name val="Calibri"/>
      <family val="2"/>
      <scheme val="minor"/>
    </font>
    <font>
      <b/>
      <vertAlign val="superscript"/>
      <sz val="12"/>
      <color rgb="FF393943"/>
      <name val="Calibri"/>
      <family val="2"/>
      <scheme val="minor"/>
    </font>
    <font>
      <vertAlign val="superscript"/>
      <sz val="12"/>
      <color rgb="FFC00000"/>
      <name val="Calibri"/>
      <family val="2"/>
      <scheme val="minor"/>
    </font>
    <font>
      <i/>
      <sz val="10"/>
      <color theme="1"/>
      <name val="Calibri"/>
      <family val="2"/>
      <scheme val="minor"/>
    </font>
    <font>
      <i/>
      <vertAlign val="superscript"/>
      <sz val="10"/>
      <color theme="1"/>
      <name val="Calibri"/>
      <family val="2"/>
      <scheme val="minor"/>
    </font>
    <font>
      <b/>
      <vertAlign val="superscript"/>
      <sz val="10"/>
      <color theme="1"/>
      <name val="Calibri"/>
      <family val="2"/>
      <scheme val="minor"/>
    </font>
    <font>
      <b/>
      <sz val="12"/>
      <color theme="1" tint="0.35"/>
      <name val="Calibri"/>
      <family val="2"/>
    </font>
    <font>
      <b/>
      <sz val="8"/>
      <color theme="5"/>
      <name val="Calibri"/>
      <family val="2"/>
    </font>
    <font>
      <b/>
      <sz val="8"/>
      <color theme="5"/>
      <name val="Calibri"/>
      <family val="2"/>
    </font>
    <font>
      <b/>
      <sz val="8"/>
      <color theme="5"/>
      <name val="Calibri"/>
      <family val="2"/>
    </font>
    <font>
      <b/>
      <sz val="8"/>
      <color theme="5"/>
      <name val="Calibri"/>
      <family val="2"/>
    </font>
    <font>
      <b/>
      <sz val="8"/>
      <color theme="5"/>
      <name val="Calibri"/>
      <family val="2"/>
    </font>
    <font>
      <b/>
      <sz val="8"/>
      <color theme="5"/>
      <name val="Calibri"/>
      <family val="2"/>
    </font>
    <font>
      <b/>
      <sz val="8"/>
      <color theme="5"/>
      <name val="Calibri"/>
      <family val="2"/>
    </font>
    <font>
      <i/>
      <vertAlign val="superscript"/>
      <sz val="11"/>
      <color theme="1"/>
      <name val="+mn-cs"/>
      <family val="2"/>
    </font>
    <font>
      <sz val="11"/>
      <color theme="1"/>
      <name val="Calibri"/>
      <family val="2"/>
    </font>
    <font>
      <sz val="10"/>
      <color theme="1"/>
      <name val="Arial"/>
      <family val="2"/>
      <scheme val="minor"/>
    </font>
    <font>
      <i/>
      <sz val="11"/>
      <color theme="1"/>
      <name val="+mn-cs"/>
      <family val="2"/>
    </font>
    <font>
      <vertAlign val="superscript"/>
      <sz val="11"/>
      <color theme="1"/>
      <name val="+mn-cs"/>
      <family val="2"/>
    </font>
  </fonts>
  <fills count="12">
    <fill>
      <patternFill/>
    </fill>
    <fill>
      <patternFill patternType="gray125"/>
    </fill>
    <fill>
      <patternFill patternType="solid">
        <fgColor indexed="9"/>
        <bgColor indexed="64"/>
      </patternFill>
    </fill>
    <fill>
      <patternFill patternType="solid">
        <fgColor rgb="FFE8E9EC"/>
        <bgColor indexed="64"/>
      </patternFill>
    </fill>
    <fill>
      <patternFill patternType="solid">
        <fgColor theme="0"/>
        <bgColor indexed="64"/>
      </patternFill>
    </fill>
    <fill>
      <patternFill patternType="solid">
        <fgColor rgb="FFFFFF00"/>
        <bgColor indexed="64"/>
      </patternFill>
    </fill>
    <fill>
      <patternFill patternType="solid">
        <fgColor rgb="FF850026"/>
        <bgColor indexed="64"/>
      </patternFill>
    </fill>
    <fill>
      <patternFill patternType="solid">
        <fgColor rgb="FF393943"/>
        <bgColor indexed="64"/>
      </patternFill>
    </fill>
    <fill>
      <patternFill patternType="solid">
        <fgColor rgb="FFC0000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04997999966144562"/>
        <bgColor indexed="64"/>
      </patternFill>
    </fill>
  </fills>
  <borders count="15">
    <border>
      <left/>
      <right/>
      <top/>
      <bottom/>
      <diagonal/>
    </border>
    <border>
      <left/>
      <right/>
      <top/>
      <bottom style="thin"/>
    </border>
    <border>
      <left/>
      <right/>
      <top/>
      <bottom style="thin">
        <color rgb="FF393943"/>
      </bottom>
    </border>
    <border>
      <left/>
      <right/>
      <top style="thin">
        <color rgb="FF393943"/>
      </top>
      <bottom style="thin">
        <color rgb="FF393943"/>
      </bottom>
    </border>
    <border>
      <left/>
      <right/>
      <top/>
      <bottom style="medium">
        <color rgb="FF850026"/>
      </bottom>
    </border>
    <border>
      <left/>
      <right/>
      <top style="thin"/>
      <bottom style="thin"/>
    </border>
    <border>
      <left/>
      <right/>
      <top/>
      <bottom style="medium">
        <color rgb="FFC00000"/>
      </bottom>
    </border>
    <border>
      <left/>
      <right/>
      <top/>
      <bottom style="dotted">
        <color rgb="FF393943"/>
      </bottom>
    </border>
    <border>
      <left/>
      <right/>
      <top style="hair"/>
      <bottom/>
    </border>
    <border>
      <left/>
      <right/>
      <top style="thin">
        <color rgb="FF393943"/>
      </top>
      <bottom style="medium">
        <color rgb="FFC00000"/>
      </bottom>
    </border>
    <border>
      <left/>
      <right/>
      <top style="medium">
        <color rgb="FFC00000"/>
      </top>
      <bottom style="hair"/>
    </border>
    <border>
      <left/>
      <right/>
      <top style="medium">
        <color rgb="FFC00000"/>
      </top>
      <bottom/>
    </border>
    <border>
      <left/>
      <right/>
      <top/>
      <bottom style="medium"/>
    </border>
    <border>
      <left/>
      <right/>
      <top style="thin"/>
      <bottom/>
    </border>
    <border>
      <left/>
      <right/>
      <top style="thin"/>
      <bottom style="medium">
        <color rgb="FFC00000"/>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3" fillId="0" borderId="0">
      <alignment/>
      <protection/>
    </xf>
    <xf numFmtId="0" fontId="0" fillId="0" borderId="0">
      <alignment/>
      <protection/>
    </xf>
    <xf numFmtId="40" fontId="3" fillId="0" borderId="0" applyFont="0" applyFill="0" applyBorder="0" applyAlignment="0" applyProtection="0"/>
    <xf numFmtId="0" fontId="0" fillId="0" borderId="0">
      <alignment/>
      <protection/>
    </xf>
    <xf numFmtId="164"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639">
    <xf numFmtId="0" fontId="0" fillId="0" borderId="0" xfId="0"/>
    <xf numFmtId="0" fontId="9" fillId="2" borderId="0" xfId="0" applyFont="1" applyFill="1" applyAlignment="1">
      <alignment wrapText="1" shrinkToFit="1"/>
    </xf>
    <xf numFmtId="0" fontId="11" fillId="2" borderId="0" xfId="0" applyFont="1" applyFill="1" applyBorder="1" applyAlignment="1">
      <alignment horizontal="centerContinuous" vertical="center" wrapText="1" shrinkToFit="1"/>
    </xf>
    <xf numFmtId="0" fontId="9" fillId="2" borderId="0" xfId="0" applyFont="1" applyFill="1" applyAlignment="1">
      <alignment vertical="center" wrapText="1" shrinkToFit="1"/>
    </xf>
    <xf numFmtId="0" fontId="11" fillId="2" borderId="0" xfId="0" applyFont="1" applyFill="1" applyAlignment="1">
      <alignment horizontal="right" vertical="center" wrapText="1" shrinkToFit="1"/>
    </xf>
    <xf numFmtId="0" fontId="11" fillId="2" borderId="0" xfId="0" applyFont="1" applyFill="1" applyBorder="1" applyAlignment="1">
      <alignment horizontal="right" vertical="center" wrapText="1" shrinkToFit="1"/>
    </xf>
    <xf numFmtId="0" fontId="11" fillId="2" borderId="0" xfId="0" applyFont="1" applyFill="1" applyAlignment="1">
      <alignment horizontal="centerContinuous" vertical="center" wrapText="1"/>
    </xf>
    <xf numFmtId="0" fontId="11" fillId="2" borderId="0" xfId="22" applyFont="1" applyFill="1" applyBorder="1" applyAlignment="1" quotePrefix="1">
      <alignment horizontal="left" vertical="center" wrapText="1"/>
      <protection/>
    </xf>
    <xf numFmtId="0" fontId="11" fillId="2" borderId="0" xfId="22" applyFont="1" applyFill="1" applyBorder="1" applyAlignment="1" quotePrefix="1">
      <alignment horizontal="left" vertical="center" wrapText="1" shrinkToFit="1"/>
      <protection/>
    </xf>
    <xf numFmtId="0" fontId="11" fillId="2" borderId="0" xfId="22" applyFont="1" applyFill="1" applyBorder="1" applyAlignment="1">
      <alignment horizontal="left" vertical="center" wrapText="1" shrinkToFit="1"/>
      <protection/>
    </xf>
    <xf numFmtId="0" fontId="14" fillId="2" borderId="0" xfId="0" applyFont="1" applyFill="1" applyBorder="1" applyAlignment="1">
      <alignment vertical="center" wrapText="1" shrinkToFit="1"/>
    </xf>
    <xf numFmtId="166" fontId="9" fillId="2" borderId="0" xfId="20" applyNumberFormat="1" applyFont="1" applyFill="1" applyBorder="1" applyAlignment="1">
      <alignment horizontal="right" vertical="center" wrapText="1" shrinkToFit="1"/>
    </xf>
    <xf numFmtId="166" fontId="9" fillId="3" borderId="1" xfId="20" applyNumberFormat="1" applyFont="1" applyFill="1" applyBorder="1" applyAlignment="1">
      <alignment horizontal="right" vertical="center" wrapText="1" shrinkToFit="1"/>
    </xf>
    <xf numFmtId="166" fontId="9" fillId="3" borderId="0" xfId="20" applyNumberFormat="1" applyFont="1" applyFill="1" applyBorder="1" applyAlignment="1">
      <alignment horizontal="right" vertical="center" wrapText="1" shrinkToFit="1"/>
    </xf>
    <xf numFmtId="0" fontId="9" fillId="2" borderId="0" xfId="0" applyFont="1" applyFill="1" applyBorder="1" applyAlignment="1">
      <alignment vertical="center" wrapText="1" shrinkToFit="1"/>
    </xf>
    <xf numFmtId="0" fontId="14" fillId="2" borderId="0" xfId="0" applyFont="1" applyFill="1" applyBorder="1" applyAlignment="1">
      <alignment horizontal="left" vertical="center" wrapText="1" shrinkToFit="1"/>
    </xf>
    <xf numFmtId="166" fontId="11" fillId="3" borderId="0" xfId="20" applyNumberFormat="1" applyFont="1" applyFill="1" applyBorder="1" applyAlignment="1">
      <alignment horizontal="right" vertical="center" wrapText="1" shrinkToFit="1"/>
    </xf>
    <xf numFmtId="0" fontId="14" fillId="4" borderId="0" xfId="0" applyFont="1" applyFill="1" applyBorder="1" applyAlignment="1">
      <alignment vertical="center" wrapText="1"/>
    </xf>
    <xf numFmtId="0" fontId="14" fillId="4" borderId="0" xfId="0" applyFont="1" applyFill="1" applyBorder="1" applyAlignment="1">
      <alignment vertical="center" wrapText="1" shrinkToFit="1"/>
    </xf>
    <xf numFmtId="167" fontId="18" fillId="2" borderId="0" xfId="21" applyNumberFormat="1" applyFont="1" applyFill="1" applyBorder="1" applyAlignment="1">
      <alignment horizontal="right" vertical="center" wrapText="1" shrinkToFit="1"/>
    </xf>
    <xf numFmtId="165" fontId="14" fillId="2" borderId="0" xfId="20" applyNumberFormat="1" applyFont="1" applyFill="1" applyBorder="1" applyAlignment="1">
      <alignment horizontal="right" vertical="center" wrapText="1" shrinkToFit="1"/>
    </xf>
    <xf numFmtId="166" fontId="8" fillId="2" borderId="0" xfId="20" applyNumberFormat="1" applyFont="1" applyFill="1" applyBorder="1" applyAlignment="1">
      <alignment horizontal="right" vertical="center" wrapText="1" shrinkToFit="1"/>
    </xf>
    <xf numFmtId="0" fontId="11" fillId="2" borderId="0" xfId="22" applyFont="1" applyFill="1" applyBorder="1" applyAlignment="1">
      <alignment horizontal="left" vertical="center" wrapText="1"/>
      <protection/>
    </xf>
    <xf numFmtId="166" fontId="9" fillId="2" borderId="2" xfId="20" applyNumberFormat="1" applyFont="1" applyFill="1" applyBorder="1" applyAlignment="1">
      <alignment horizontal="right" vertical="center" wrapText="1" shrinkToFit="1"/>
    </xf>
    <xf numFmtId="166" fontId="9" fillId="3" borderId="2" xfId="20" applyNumberFormat="1" applyFont="1" applyFill="1" applyBorder="1" applyAlignment="1">
      <alignment horizontal="right" vertical="center" wrapText="1" shrinkToFit="1"/>
    </xf>
    <xf numFmtId="166" fontId="9" fillId="2" borderId="3" xfId="20" applyNumberFormat="1" applyFont="1" applyFill="1" applyBorder="1" applyAlignment="1">
      <alignment horizontal="right" vertical="center" wrapText="1" shrinkToFit="1"/>
    </xf>
    <xf numFmtId="166" fontId="9" fillId="3" borderId="4" xfId="20" applyNumberFormat="1" applyFont="1" applyFill="1" applyBorder="1" applyAlignment="1">
      <alignment horizontal="right" vertical="center" wrapText="1" shrinkToFit="1"/>
    </xf>
    <xf numFmtId="0" fontId="19" fillId="0" borderId="0" xfId="0" applyFont="1" applyFill="1" applyBorder="1" applyAlignment="1">
      <alignment vertical="center" wrapText="1" shrinkToFit="1"/>
    </xf>
    <xf numFmtId="166" fontId="8" fillId="2" borderId="0" xfId="20" applyNumberFormat="1" applyFont="1" applyFill="1" applyBorder="1" applyAlignment="1">
      <alignment horizontal="centerContinuous" vertical="center"/>
    </xf>
    <xf numFmtId="0" fontId="9" fillId="2" borderId="0" xfId="0" applyFont="1" applyFill="1"/>
    <xf numFmtId="0" fontId="9" fillId="2" borderId="0" xfId="0" applyFont="1" applyFill="1" applyBorder="1"/>
    <xf numFmtId="0" fontId="2" fillId="2" borderId="0" xfId="0" applyFont="1" applyFill="1" applyBorder="1" applyAlignment="1">
      <alignment vertical="center"/>
    </xf>
    <xf numFmtId="165" fontId="9" fillId="2" borderId="0" xfId="20" applyNumberFormat="1" applyFont="1" applyFill="1" applyBorder="1" applyAlignment="1">
      <alignment vertical="center"/>
    </xf>
    <xf numFmtId="167" fontId="9" fillId="2" borderId="0" xfId="21" applyNumberFormat="1" applyFont="1" applyFill="1" applyBorder="1" applyAlignment="1">
      <alignment vertical="center"/>
    </xf>
    <xf numFmtId="0" fontId="9" fillId="2" borderId="0" xfId="0" applyFont="1" applyFill="1" applyBorder="1" applyAlignment="1">
      <alignment vertical="center"/>
    </xf>
    <xf numFmtId="0" fontId="9" fillId="2" borderId="0" xfId="0" applyFont="1" applyFill="1" applyAlignment="1">
      <alignment vertical="center"/>
    </xf>
    <xf numFmtId="0" fontId="10" fillId="2" borderId="0" xfId="0" applyFont="1" applyFill="1" applyBorder="1" applyAlignment="1">
      <alignment vertical="center"/>
    </xf>
    <xf numFmtId="0" fontId="10" fillId="0" borderId="0" xfId="0" applyFont="1" applyFill="1" applyBorder="1" applyAlignment="1">
      <alignment vertical="center"/>
    </xf>
    <xf numFmtId="0" fontId="11" fillId="2" borderId="0" xfId="0" applyFont="1" applyFill="1" applyAlignment="1">
      <alignment horizontal="centerContinuous" vertical="center"/>
    </xf>
    <xf numFmtId="0" fontId="11" fillId="2" borderId="0" xfId="0" applyFont="1" applyFill="1" applyBorder="1" applyAlignment="1">
      <alignment horizontal="centerContinuous" vertical="center"/>
    </xf>
    <xf numFmtId="165" fontId="8" fillId="2" borderId="0" xfId="0" applyNumberFormat="1" applyFont="1" applyFill="1" applyBorder="1" applyAlignment="1">
      <alignment horizontal="centerContinuous" vertical="center"/>
    </xf>
    <xf numFmtId="166" fontId="9" fillId="4" borderId="0" xfId="20" applyNumberFormat="1" applyFont="1" applyFill="1" applyBorder="1"/>
    <xf numFmtId="0" fontId="21" fillId="2" borderId="0" xfId="0" applyFont="1" applyFill="1" applyBorder="1" applyAlignment="1">
      <alignment horizontal="center" vertical="center"/>
    </xf>
    <xf numFmtId="0" fontId="21" fillId="2" borderId="0" xfId="0" applyFont="1" applyFill="1" applyBorder="1" applyAlignment="1">
      <alignment horizontal="right" vertical="center"/>
    </xf>
    <xf numFmtId="0" fontId="8" fillId="2" borderId="0" xfId="0" applyFont="1" applyFill="1" applyBorder="1" applyAlignment="1">
      <alignment vertical="center"/>
    </xf>
    <xf numFmtId="0" fontId="14" fillId="2" borderId="0" xfId="0" applyFont="1" applyFill="1" applyBorder="1" applyAlignment="1" quotePrefix="1">
      <alignment horizontal="left" vertical="center"/>
    </xf>
    <xf numFmtId="0" fontId="14" fillId="2" borderId="0" xfId="0" applyFont="1" applyFill="1" applyBorder="1" applyAlignment="1">
      <alignment vertical="center"/>
    </xf>
    <xf numFmtId="0" fontId="9" fillId="4" borderId="0" xfId="0" applyFont="1" applyFill="1" applyAlignment="1">
      <alignment vertical="center"/>
    </xf>
    <xf numFmtId="0" fontId="9" fillId="5" borderId="0" xfId="0" applyFont="1" applyFill="1" applyAlignment="1">
      <alignment vertical="center"/>
    </xf>
    <xf numFmtId="0" fontId="14" fillId="4" borderId="0" xfId="0" applyFont="1" applyFill="1" applyBorder="1" applyAlignment="1">
      <alignment horizontal="left" vertical="center"/>
    </xf>
    <xf numFmtId="0" fontId="9" fillId="2" borderId="0" xfId="22" applyFont="1" applyFill="1" applyBorder="1" applyAlignment="1">
      <alignment vertical="center"/>
      <protection/>
    </xf>
    <xf numFmtId="0" fontId="9" fillId="2" borderId="0" xfId="22" applyFont="1" applyFill="1" applyAlignment="1">
      <alignment vertical="center"/>
      <protection/>
    </xf>
    <xf numFmtId="0" fontId="9" fillId="2" borderId="0" xfId="22" applyFont="1" applyFill="1" applyBorder="1" applyAlignment="1">
      <alignment vertical="center" wrapText="1"/>
      <protection/>
    </xf>
    <xf numFmtId="166" fontId="9" fillId="4" borderId="0" xfId="20" applyNumberFormat="1" applyFont="1" applyFill="1" applyBorder="1" applyAlignment="1">
      <alignment horizontal="right" vertical="center" wrapText="1" shrinkToFit="1"/>
    </xf>
    <xf numFmtId="0" fontId="9" fillId="4" borderId="0" xfId="0" applyFont="1" applyFill="1" applyAlignment="1">
      <alignment vertical="center" wrapText="1" shrinkToFit="1"/>
    </xf>
    <xf numFmtId="164" fontId="14" fillId="2" borderId="0" xfId="20" applyNumberFormat="1" applyFont="1" applyFill="1" applyBorder="1" applyAlignment="1">
      <alignment horizontal="right" vertical="center" wrapText="1" shrinkToFit="1"/>
    </xf>
    <xf numFmtId="0" fontId="9" fillId="2" borderId="0" xfId="22" applyFont="1" applyFill="1" applyBorder="1" applyAlignment="1">
      <alignment vertical="center" wrapText="1" shrinkToFit="1"/>
      <protection/>
    </xf>
    <xf numFmtId="0" fontId="4" fillId="2" borderId="0" xfId="0" applyFont="1" applyFill="1" applyAlignment="1">
      <alignment vertical="center"/>
    </xf>
    <xf numFmtId="0" fontId="7" fillId="2" borderId="0" xfId="0" applyFont="1" applyFill="1" applyAlignment="1">
      <alignment vertical="center"/>
    </xf>
    <xf numFmtId="0" fontId="7" fillId="2" borderId="0" xfId="0" applyFont="1" applyFill="1" applyAlignment="1">
      <alignment horizontal="right" vertical="center"/>
    </xf>
    <xf numFmtId="0" fontId="5" fillId="2" borderId="0" xfId="0" applyFont="1" applyFill="1" applyAlignment="1">
      <alignment vertical="center"/>
    </xf>
    <xf numFmtId="0" fontId="6" fillId="2" borderId="0" xfId="0" applyFont="1" applyFill="1" applyAlignment="1">
      <alignment vertical="center"/>
    </xf>
    <xf numFmtId="0" fontId="2" fillId="2" borderId="0" xfId="0" applyFont="1" applyFill="1" applyAlignment="1">
      <alignment vertical="center"/>
    </xf>
    <xf numFmtId="0" fontId="2" fillId="2" borderId="0" xfId="0" applyFont="1" applyFill="1" applyAlignment="1">
      <alignment horizontal="right" vertical="center"/>
    </xf>
    <xf numFmtId="0" fontId="2" fillId="2" borderId="0" xfId="0" applyFont="1" applyFill="1" applyBorder="1" applyAlignment="1">
      <alignment horizontal="right" vertical="center"/>
    </xf>
    <xf numFmtId="165" fontId="14" fillId="2" borderId="0" xfId="20" applyNumberFormat="1" applyFont="1" applyFill="1" applyBorder="1" applyAlignment="1">
      <alignment horizontal="right" vertical="center"/>
    </xf>
    <xf numFmtId="0" fontId="9" fillId="2" borderId="0" xfId="22" applyFont="1" applyFill="1" applyBorder="1" applyAlignment="1">
      <alignment horizontal="right" vertical="center" wrapText="1" shrinkToFit="1"/>
      <protection/>
    </xf>
    <xf numFmtId="0" fontId="9" fillId="0" borderId="4" xfId="0" applyFont="1" applyFill="1" applyBorder="1" applyAlignment="1">
      <alignment vertical="center"/>
    </xf>
    <xf numFmtId="165" fontId="9" fillId="4" borderId="0" xfId="20" applyNumberFormat="1" applyFont="1" applyFill="1" applyBorder="1"/>
    <xf numFmtId="0" fontId="9" fillId="2" borderId="0" xfId="22" applyFont="1" applyFill="1" applyBorder="1" applyAlignment="1">
      <alignment horizontal="left" wrapText="1"/>
      <protection/>
    </xf>
    <xf numFmtId="166" fontId="14" fillId="4" borderId="0" xfId="20" applyNumberFormat="1" applyFont="1" applyFill="1" applyBorder="1" applyAlignment="1">
      <alignment vertical="center"/>
    </xf>
    <xf numFmtId="0" fontId="14" fillId="4" borderId="0" xfId="0" applyFont="1" applyFill="1" applyBorder="1" applyAlignment="1">
      <alignment vertical="center"/>
    </xf>
    <xf numFmtId="0" fontId="9" fillId="4" borderId="0" xfId="22" applyFont="1" applyFill="1" applyAlignment="1">
      <alignment vertical="center"/>
      <protection/>
    </xf>
    <xf numFmtId="0" fontId="29" fillId="4" borderId="0" xfId="0" applyFont="1" applyFill="1" applyBorder="1" applyAlignment="1">
      <alignment vertical="center"/>
    </xf>
    <xf numFmtId="0" fontId="8" fillId="4" borderId="0" xfId="25" applyFont="1" applyFill="1" applyBorder="1" applyAlignment="1">
      <alignment vertical="center"/>
      <protection/>
    </xf>
    <xf numFmtId="165" fontId="9" fillId="4" borderId="0" xfId="20" applyNumberFormat="1" applyFont="1" applyFill="1" applyBorder="1" applyAlignment="1">
      <alignment vertical="center"/>
    </xf>
    <xf numFmtId="0" fontId="15" fillId="2" borderId="0" xfId="0" applyFont="1" applyFill="1" applyBorder="1" applyAlignment="1">
      <alignment horizontal="left" vertical="center"/>
    </xf>
    <xf numFmtId="0" fontId="21" fillId="2" borderId="0" xfId="22" applyFont="1" applyFill="1" applyBorder="1" applyAlignment="1">
      <alignment horizontal="left" vertical="center"/>
      <protection/>
    </xf>
    <xf numFmtId="0" fontId="27" fillId="2" borderId="0" xfId="0" applyFont="1" applyFill="1" applyAlignment="1">
      <alignment vertical="center"/>
    </xf>
    <xf numFmtId="165" fontId="27" fillId="2" borderId="0" xfId="0" applyNumberFormat="1" applyFont="1" applyFill="1" applyAlignment="1">
      <alignment vertical="center"/>
    </xf>
    <xf numFmtId="0" fontId="21" fillId="2" borderId="0" xfId="22" applyFont="1" applyFill="1" applyBorder="1" applyAlignment="1">
      <alignment horizontal="right" vertical="center"/>
      <protection/>
    </xf>
    <xf numFmtId="0" fontId="19" fillId="6" borderId="0" xfId="0" applyFont="1" applyFill="1" applyBorder="1" applyAlignment="1">
      <alignment vertical="center" wrapText="1" shrinkToFit="1"/>
    </xf>
    <xf numFmtId="0" fontId="29" fillId="4" borderId="4" xfId="0" applyFont="1" applyFill="1" applyBorder="1" applyAlignment="1">
      <alignment vertical="center"/>
    </xf>
    <xf numFmtId="0" fontId="19" fillId="0" borderId="0" xfId="0" applyFont="1" applyFill="1" applyBorder="1" applyAlignment="1">
      <alignment horizontal="right" vertical="center" wrapText="1" shrinkToFit="1"/>
    </xf>
    <xf numFmtId="0" fontId="21" fillId="2" borderId="0" xfId="0" applyFont="1" applyFill="1" applyBorder="1" applyAlignment="1">
      <alignment horizontal="right" vertical="center" wrapText="1"/>
    </xf>
    <xf numFmtId="165" fontId="8" fillId="2" borderId="0" xfId="20" applyNumberFormat="1" applyFont="1" applyFill="1" applyBorder="1" applyAlignment="1">
      <alignment horizontal="right" vertical="center"/>
    </xf>
    <xf numFmtId="166" fontId="8" fillId="2" borderId="0" xfId="20" applyNumberFormat="1" applyFont="1" applyFill="1" applyBorder="1" applyAlignment="1">
      <alignment horizontal="right" vertical="center"/>
    </xf>
    <xf numFmtId="167" fontId="14" fillId="2" borderId="0" xfId="21" applyNumberFormat="1" applyFont="1" applyFill="1" applyBorder="1" applyAlignment="1">
      <alignment horizontal="right" vertical="center"/>
    </xf>
    <xf numFmtId="0" fontId="8" fillId="2" borderId="0" xfId="0" applyFont="1" applyFill="1" applyBorder="1" applyAlignment="1">
      <alignment horizontal="right" vertical="center"/>
    </xf>
    <xf numFmtId="0" fontId="11" fillId="2" borderId="0" xfId="22" applyFont="1" applyFill="1" applyBorder="1" applyAlignment="1">
      <alignment horizontal="right" vertical="center"/>
      <protection/>
    </xf>
    <xf numFmtId="0" fontId="9" fillId="2" borderId="0" xfId="22" applyFont="1" applyFill="1" applyBorder="1" applyAlignment="1">
      <alignment horizontal="right" vertical="center"/>
      <protection/>
    </xf>
    <xf numFmtId="0" fontId="17" fillId="4" borderId="4" xfId="0" applyFont="1" applyFill="1" applyBorder="1" applyAlignment="1">
      <alignment horizontal="right" vertical="center" wrapText="1" shrinkToFit="1"/>
    </xf>
    <xf numFmtId="166" fontId="9" fillId="4" borderId="4" xfId="20" applyNumberFormat="1" applyFont="1" applyFill="1" applyBorder="1" applyAlignment="1">
      <alignment horizontal="right" vertical="center" wrapText="1" shrinkToFit="1"/>
    </xf>
    <xf numFmtId="165" fontId="8" fillId="2" borderId="0" xfId="20" applyNumberFormat="1" applyFont="1" applyFill="1" applyBorder="1" applyAlignment="1">
      <alignment horizontal="right" vertical="center" wrapText="1" shrinkToFit="1"/>
    </xf>
    <xf numFmtId="167" fontId="14" fillId="2" borderId="0" xfId="21" applyNumberFormat="1" applyFont="1" applyFill="1" applyBorder="1" applyAlignment="1">
      <alignment horizontal="right" vertical="center" wrapText="1" shrinkToFit="1"/>
    </xf>
    <xf numFmtId="0" fontId="9" fillId="3" borderId="0" xfId="0" applyFont="1" applyFill="1" applyBorder="1" applyAlignment="1">
      <alignment horizontal="right" vertical="center" wrapText="1" shrinkToFit="1"/>
    </xf>
    <xf numFmtId="0" fontId="17" fillId="4" borderId="0" xfId="0" applyFont="1" applyFill="1" applyAlignment="1">
      <alignment horizontal="right" vertical="center" wrapText="1" shrinkToFit="1"/>
    </xf>
    <xf numFmtId="169" fontId="17" fillId="4" borderId="0" xfId="0" applyNumberFormat="1" applyFont="1" applyFill="1" applyAlignment="1">
      <alignment horizontal="right" vertical="center" wrapText="1" shrinkToFit="1"/>
    </xf>
    <xf numFmtId="37" fontId="11" fillId="3" borderId="0" xfId="0" applyNumberFormat="1" applyFont="1" applyFill="1" applyAlignment="1">
      <alignment horizontal="right" vertical="center" wrapText="1" shrinkToFit="1"/>
    </xf>
    <xf numFmtId="0" fontId="17" fillId="3" borderId="0" xfId="0" applyFont="1" applyFill="1" applyAlignment="1">
      <alignment horizontal="right" vertical="center" wrapText="1" shrinkToFit="1"/>
    </xf>
    <xf numFmtId="171" fontId="9" fillId="3" borderId="0" xfId="24" applyNumberFormat="1" applyFont="1" applyFill="1" applyBorder="1" applyAlignment="1">
      <alignment horizontal="right" vertical="center" wrapText="1" shrinkToFit="1"/>
    </xf>
    <xf numFmtId="0" fontId="9" fillId="4" borderId="0" xfId="0" applyFont="1" applyFill="1" applyAlignment="1">
      <alignment horizontal="right" vertical="center" wrapText="1" shrinkToFit="1"/>
    </xf>
    <xf numFmtId="171" fontId="9" fillId="4" borderId="0" xfId="24" applyNumberFormat="1" applyFont="1" applyFill="1" applyBorder="1" applyAlignment="1">
      <alignment horizontal="right" vertical="center" wrapText="1" shrinkToFit="1"/>
    </xf>
    <xf numFmtId="0" fontId="9" fillId="4" borderId="0" xfId="22" applyFont="1" applyFill="1" applyBorder="1" applyAlignment="1">
      <alignment horizontal="right" vertical="center" wrapText="1" shrinkToFit="1"/>
      <protection/>
    </xf>
    <xf numFmtId="0" fontId="9" fillId="0" borderId="0" xfId="22" applyFont="1" applyFill="1" applyBorder="1" applyAlignment="1">
      <alignment horizontal="right" vertical="center" wrapText="1" shrinkToFit="1"/>
      <protection/>
    </xf>
    <xf numFmtId="0" fontId="9" fillId="4" borderId="0" xfId="22" applyFont="1" applyFill="1" applyAlignment="1">
      <alignment horizontal="right" vertical="center" wrapText="1" shrinkToFit="1"/>
      <protection/>
    </xf>
    <xf numFmtId="0" fontId="9" fillId="4" borderId="0" xfId="0" applyFont="1" applyFill="1" applyBorder="1" applyAlignment="1">
      <alignment horizontal="right" vertical="center" wrapText="1" shrinkToFit="1"/>
    </xf>
    <xf numFmtId="0" fontId="11" fillId="2" borderId="0" xfId="0" applyFont="1" applyFill="1" applyAlignment="1">
      <alignment horizontal="centerContinuous" vertical="center" wrapText="1" shrinkToFit="1"/>
    </xf>
    <xf numFmtId="0" fontId="21" fillId="2" borderId="0" xfId="22" applyFont="1" applyFill="1" applyBorder="1" applyAlignment="1">
      <alignment horizontal="left" vertical="center" wrapText="1" shrinkToFit="1"/>
      <protection/>
    </xf>
    <xf numFmtId="0" fontId="14" fillId="3" borderId="2" xfId="0" applyFont="1" applyFill="1" applyBorder="1" applyAlignment="1">
      <alignment vertical="center" wrapText="1" shrinkToFit="1"/>
    </xf>
    <xf numFmtId="0" fontId="14" fillId="2" borderId="3" xfId="0" applyFont="1" applyFill="1" applyBorder="1" applyAlignment="1">
      <alignment vertical="center" wrapText="1" shrinkToFit="1"/>
    </xf>
    <xf numFmtId="0" fontId="14" fillId="3" borderId="0" xfId="0" applyFont="1" applyFill="1" applyBorder="1" applyAlignment="1">
      <alignment horizontal="left" vertical="center" wrapText="1" shrinkToFit="1"/>
    </xf>
    <xf numFmtId="0" fontId="14" fillId="4" borderId="3" xfId="0" applyFont="1" applyFill="1" applyBorder="1" applyAlignment="1">
      <alignment horizontal="left" vertical="center" wrapText="1" shrinkToFit="1"/>
    </xf>
    <xf numFmtId="0" fontId="9" fillId="3" borderId="0" xfId="0" applyFont="1" applyFill="1" applyBorder="1" applyAlignment="1">
      <alignment vertical="center" wrapText="1" shrinkToFit="1"/>
    </xf>
    <xf numFmtId="0" fontId="14" fillId="2" borderId="2" xfId="0" applyFont="1" applyFill="1" applyBorder="1" applyAlignment="1">
      <alignment vertical="center" wrapText="1" shrinkToFit="1"/>
    </xf>
    <xf numFmtId="0" fontId="14" fillId="3" borderId="0" xfId="0" applyFont="1" applyFill="1" applyBorder="1" applyAlignment="1">
      <alignment vertical="center" wrapText="1" shrinkToFit="1"/>
    </xf>
    <xf numFmtId="0" fontId="9" fillId="0" borderId="4" xfId="0" applyFont="1" applyFill="1" applyBorder="1" applyAlignment="1">
      <alignment vertical="center" wrapText="1" shrinkToFit="1"/>
    </xf>
    <xf numFmtId="0" fontId="11" fillId="2" borderId="0" xfId="23" applyFont="1" applyFill="1" applyAlignment="1">
      <alignment vertical="center" wrapText="1" shrinkToFit="1"/>
      <protection/>
    </xf>
    <xf numFmtId="0" fontId="9" fillId="4" borderId="0" xfId="0" applyFont="1" applyFill="1" applyBorder="1" applyAlignment="1">
      <alignment vertical="center" wrapText="1" shrinkToFit="1"/>
    </xf>
    <xf numFmtId="0" fontId="14" fillId="4" borderId="0" xfId="0" applyFont="1" applyFill="1" applyBorder="1" applyAlignment="1" quotePrefix="1">
      <alignment horizontal="left" vertical="center" wrapText="1" shrinkToFit="1"/>
    </xf>
    <xf numFmtId="0" fontId="8" fillId="4" borderId="0" xfId="25" applyFont="1" applyFill="1" applyBorder="1" applyAlignment="1">
      <alignment vertical="center" wrapText="1" shrinkToFit="1"/>
      <protection/>
    </xf>
    <xf numFmtId="0" fontId="15" fillId="2" borderId="0" xfId="0" applyFont="1" applyFill="1" applyBorder="1" applyAlignment="1">
      <alignment horizontal="left" vertical="center" wrapText="1" shrinkToFit="1"/>
    </xf>
    <xf numFmtId="0" fontId="11" fillId="3" borderId="0" xfId="0" applyFont="1" applyFill="1" applyAlignment="1">
      <alignment horizontal="right" vertical="center" wrapText="1" shrinkToFit="1"/>
    </xf>
    <xf numFmtId="171" fontId="11" fillId="3" borderId="0" xfId="24" applyNumberFormat="1" applyFont="1" applyFill="1" applyBorder="1" applyAlignment="1">
      <alignment horizontal="right" vertical="center" wrapText="1" shrinkToFit="1"/>
    </xf>
    <xf numFmtId="0" fontId="9" fillId="3" borderId="0" xfId="0" applyFont="1" applyFill="1" applyBorder="1" applyAlignment="1">
      <alignment horizontal="left" vertical="center" wrapText="1" indent="1" shrinkToFit="1"/>
    </xf>
    <xf numFmtId="0" fontId="9" fillId="4" borderId="0" xfId="0" applyFont="1" applyFill="1" applyBorder="1" applyAlignment="1">
      <alignment horizontal="left" vertical="center" wrapText="1" indent="1" shrinkToFit="1"/>
    </xf>
    <xf numFmtId="0" fontId="9" fillId="3" borderId="4" xfId="0" applyFont="1" applyFill="1" applyBorder="1" applyAlignment="1">
      <alignment horizontal="left" vertical="center" wrapText="1" indent="1" shrinkToFit="1"/>
    </xf>
    <xf numFmtId="0" fontId="8" fillId="3" borderId="0" xfId="0" applyFont="1" applyFill="1" applyBorder="1" applyAlignment="1">
      <alignment vertical="center" wrapText="1" shrinkToFit="1"/>
    </xf>
    <xf numFmtId="166" fontId="17" fillId="4" borderId="4" xfId="20" applyNumberFormat="1" applyFont="1" applyFill="1" applyBorder="1" applyAlignment="1">
      <alignment horizontal="right" vertical="center" wrapText="1" shrinkToFit="1"/>
    </xf>
    <xf numFmtId="165" fontId="17" fillId="4" borderId="0" xfId="20" applyNumberFormat="1" applyFont="1" applyFill="1" applyBorder="1" applyAlignment="1">
      <alignment horizontal="right" vertical="center" wrapText="1" shrinkToFit="1"/>
    </xf>
    <xf numFmtId="165" fontId="9" fillId="2" borderId="0" xfId="20" applyNumberFormat="1" applyFont="1" applyFill="1" applyBorder="1" applyAlignment="1">
      <alignment horizontal="right" vertical="center"/>
    </xf>
    <xf numFmtId="0" fontId="11" fillId="2" borderId="0" xfId="22" applyFont="1" applyFill="1" applyBorder="1" applyAlignment="1">
      <alignment horizontal="centerContinuous" vertical="center"/>
      <protection/>
    </xf>
    <xf numFmtId="0" fontId="13" fillId="2" borderId="0" xfId="23" applyFont="1" applyFill="1" applyBorder="1" applyAlignment="1">
      <alignment vertical="center"/>
      <protection/>
    </xf>
    <xf numFmtId="0" fontId="29" fillId="2" borderId="0" xfId="23" applyFont="1" applyFill="1" applyBorder="1" applyAlignment="1">
      <alignment horizontal="centerContinuous" vertical="center" shrinkToFit="1"/>
      <protection/>
    </xf>
    <xf numFmtId="0" fontId="29" fillId="2" borderId="0" xfId="23" applyFont="1" applyFill="1" applyBorder="1" applyAlignment="1">
      <alignment vertical="center" shrinkToFit="1"/>
      <protection/>
    </xf>
    <xf numFmtId="0" fontId="11" fillId="2" borderId="0" xfId="22" applyFont="1" applyFill="1" applyBorder="1" applyAlignment="1">
      <alignment horizontal="centerContinuous" vertical="center" wrapText="1"/>
      <protection/>
    </xf>
    <xf numFmtId="0" fontId="13" fillId="2" borderId="0" xfId="23" applyFont="1" applyFill="1" applyBorder="1" applyAlignment="1">
      <alignment vertical="center" wrapText="1"/>
      <protection/>
    </xf>
    <xf numFmtId="0" fontId="30" fillId="2" borderId="0" xfId="23" applyFont="1" applyFill="1" applyBorder="1" applyAlignment="1">
      <alignment horizontal="centerContinuous" vertical="center" wrapText="1" shrinkToFit="1"/>
      <protection/>
    </xf>
    <xf numFmtId="165" fontId="11" fillId="2" borderId="0" xfId="20" applyNumberFormat="1" applyFont="1" applyFill="1" applyBorder="1" applyAlignment="1">
      <alignment horizontal="right" vertical="center" wrapText="1" shrinkToFit="1"/>
    </xf>
    <xf numFmtId="165" fontId="11" fillId="3" borderId="0" xfId="20" applyNumberFormat="1" applyFont="1" applyFill="1" applyBorder="1" applyAlignment="1">
      <alignment horizontal="right" vertical="center" wrapText="1" shrinkToFit="1"/>
    </xf>
    <xf numFmtId="165" fontId="11" fillId="3" borderId="2" xfId="20" applyNumberFormat="1" applyFont="1" applyFill="1" applyBorder="1" applyAlignment="1">
      <alignment horizontal="right" vertical="center" wrapText="1" shrinkToFit="1"/>
    </xf>
    <xf numFmtId="165" fontId="11" fillId="2" borderId="3" xfId="20" applyNumberFormat="1" applyFont="1" applyFill="1" applyBorder="1" applyAlignment="1">
      <alignment horizontal="right" vertical="center" wrapText="1" shrinkToFit="1"/>
    </xf>
    <xf numFmtId="165" fontId="11" fillId="4" borderId="4" xfId="20" applyNumberFormat="1" applyFont="1" applyFill="1" applyBorder="1" applyAlignment="1">
      <alignment horizontal="right" vertical="center" wrapText="1" shrinkToFit="1"/>
    </xf>
    <xf numFmtId="165" fontId="11" fillId="4" borderId="3" xfId="20" applyNumberFormat="1" applyFont="1" applyFill="1" applyBorder="1" applyAlignment="1">
      <alignment horizontal="right" vertical="center" wrapText="1" shrinkToFit="1"/>
    </xf>
    <xf numFmtId="165" fontId="11" fillId="4" borderId="0" xfId="20" applyNumberFormat="1" applyFont="1" applyFill="1" applyBorder="1" applyAlignment="1">
      <alignment horizontal="right" vertical="center" wrapText="1" shrinkToFit="1"/>
    </xf>
    <xf numFmtId="166" fontId="11" fillId="4" borderId="0" xfId="20" applyNumberFormat="1" applyFont="1" applyFill="1" applyBorder="1" applyAlignment="1">
      <alignment horizontal="right" vertical="center" wrapText="1" shrinkToFit="1"/>
    </xf>
    <xf numFmtId="166" fontId="11" fillId="3" borderId="4" xfId="20" applyNumberFormat="1" applyFont="1" applyFill="1" applyBorder="1" applyAlignment="1">
      <alignment horizontal="right" vertical="center" wrapText="1" shrinkToFit="1"/>
    </xf>
    <xf numFmtId="165" fontId="11" fillId="0" borderId="2" xfId="20" applyNumberFormat="1" applyFont="1" applyFill="1" applyBorder="1" applyAlignment="1">
      <alignment horizontal="right" vertical="center" wrapText="1" shrinkToFit="1"/>
    </xf>
    <xf numFmtId="0" fontId="11" fillId="4" borderId="0" xfId="0" applyFont="1" applyFill="1" applyBorder="1" applyAlignment="1">
      <alignment horizontal="right" vertical="center" wrapText="1" shrinkToFit="1"/>
    </xf>
    <xf numFmtId="37" fontId="11" fillId="4" borderId="0" xfId="0" applyNumberFormat="1" applyFont="1" applyFill="1" applyAlignment="1">
      <alignment horizontal="right" vertical="center" wrapText="1" shrinkToFit="1"/>
    </xf>
    <xf numFmtId="10" fontId="8" fillId="4" borderId="0" xfId="21" applyNumberFormat="1" applyFont="1" applyFill="1" applyBorder="1" applyAlignment="1">
      <alignment horizontal="right" vertical="center" wrapText="1" shrinkToFit="1"/>
    </xf>
    <xf numFmtId="164" fontId="14" fillId="4" borderId="0" xfId="20" applyNumberFormat="1" applyFont="1" applyFill="1" applyBorder="1" applyAlignment="1">
      <alignment horizontal="right" vertical="center" wrapText="1" shrinkToFit="1"/>
    </xf>
    <xf numFmtId="0" fontId="14" fillId="2" borderId="2" xfId="0" applyFont="1" applyFill="1" applyBorder="1" applyAlignment="1">
      <alignment horizontal="left" wrapText="1"/>
    </xf>
    <xf numFmtId="0" fontId="14" fillId="2" borderId="2" xfId="0" applyFont="1" applyFill="1" applyBorder="1" applyAlignment="1">
      <alignment wrapText="1"/>
    </xf>
    <xf numFmtId="37" fontId="19" fillId="4" borderId="0" xfId="0" applyNumberFormat="1" applyFont="1" applyFill="1" applyAlignment="1">
      <alignment horizontal="right" vertical="center" wrapText="1" shrinkToFit="1"/>
    </xf>
    <xf numFmtId="0" fontId="19" fillId="4" borderId="0" xfId="0" applyFont="1" applyFill="1" applyAlignment="1">
      <alignment horizontal="right" vertical="center" wrapText="1" shrinkToFit="1"/>
    </xf>
    <xf numFmtId="0" fontId="17" fillId="4" borderId="0" xfId="0" applyFont="1" applyFill="1" applyBorder="1" applyAlignment="1">
      <alignment horizontal="right" vertical="center" wrapText="1" shrinkToFit="1"/>
    </xf>
    <xf numFmtId="171" fontId="19" fillId="4" borderId="0" xfId="24" applyNumberFormat="1" applyFont="1" applyFill="1" applyBorder="1" applyAlignment="1">
      <alignment horizontal="right" vertical="center" wrapText="1" shrinkToFit="1"/>
    </xf>
    <xf numFmtId="0" fontId="20" fillId="7" borderId="0" xfId="0" applyFont="1" applyFill="1" applyBorder="1" applyAlignment="1">
      <alignment horizontal="center" vertical="center" wrapText="1" shrinkToFit="1"/>
    </xf>
    <xf numFmtId="0" fontId="19" fillId="7" borderId="0" xfId="0" applyFont="1" applyFill="1" applyBorder="1" applyAlignment="1">
      <alignment horizontal="center" vertical="center" wrapText="1" shrinkToFit="1"/>
    </xf>
    <xf numFmtId="0" fontId="19" fillId="6" borderId="0" xfId="0" applyFont="1" applyFill="1" applyBorder="1" applyAlignment="1">
      <alignment horizontal="center" vertical="center" wrapText="1" shrinkToFit="1"/>
    </xf>
    <xf numFmtId="0" fontId="24" fillId="2" borderId="0" xfId="0" applyFont="1" applyFill="1" applyBorder="1" applyAlignment="1">
      <alignment horizontal="left" vertical="center" wrapText="1"/>
    </xf>
    <xf numFmtId="166" fontId="9" fillId="2" borderId="5" xfId="20" applyNumberFormat="1" applyFont="1" applyFill="1" applyBorder="1" applyAlignment="1">
      <alignment horizontal="right" vertical="center" wrapText="1" shrinkToFit="1"/>
    </xf>
    <xf numFmtId="166" fontId="9" fillId="2" borderId="1" xfId="20" applyNumberFormat="1" applyFont="1" applyFill="1" applyBorder="1" applyAlignment="1">
      <alignment horizontal="right" vertical="center" wrapText="1" shrinkToFit="1"/>
    </xf>
    <xf numFmtId="165" fontId="9" fillId="2" borderId="0" xfId="0" applyNumberFormat="1" applyFont="1" applyFill="1" applyAlignment="1">
      <alignment vertical="center"/>
    </xf>
    <xf numFmtId="165" fontId="34" fillId="2" borderId="0" xfId="0" applyNumberFormat="1" applyFont="1" applyFill="1" applyBorder="1" applyAlignment="1">
      <alignment horizontal="left" vertical="center"/>
    </xf>
    <xf numFmtId="0" fontId="34" fillId="2" borderId="0" xfId="0" applyFont="1" applyFill="1" applyAlignment="1">
      <alignment vertical="center"/>
    </xf>
    <xf numFmtId="167" fontId="34" fillId="2" borderId="0" xfId="21" applyNumberFormat="1" applyFont="1" applyFill="1" applyAlignment="1">
      <alignment vertical="center"/>
    </xf>
    <xf numFmtId="0" fontId="23" fillId="2" borderId="0" xfId="0" applyFont="1" applyFill="1" applyAlignment="1">
      <alignment vertical="center" wrapText="1" shrinkToFit="1"/>
    </xf>
    <xf numFmtId="0" fontId="19" fillId="8" borderId="0" xfId="0" applyFont="1" applyFill="1" applyBorder="1" applyAlignment="1">
      <alignment vertical="center" wrapText="1"/>
    </xf>
    <xf numFmtId="0" fontId="35" fillId="2" borderId="0" xfId="0" applyFont="1" applyFill="1" applyBorder="1" applyAlignment="1">
      <alignment horizontal="right" vertical="center" wrapText="1" shrinkToFit="1"/>
    </xf>
    <xf numFmtId="0" fontId="35" fillId="0" borderId="0" xfId="0" applyFont="1" applyFill="1" applyBorder="1" applyAlignment="1">
      <alignment horizontal="right" vertical="center" wrapText="1" shrinkToFit="1"/>
    </xf>
    <xf numFmtId="0" fontId="34" fillId="0" borderId="0" xfId="0" applyFont="1"/>
    <xf numFmtId="0" fontId="1" fillId="0" borderId="0" xfId="0" applyFont="1" applyBorder="1"/>
    <xf numFmtId="0" fontId="40" fillId="2" borderId="0" xfId="0" applyFont="1" applyFill="1" applyBorder="1" applyAlignment="1">
      <alignment horizontal="center" vertical="center" wrapText="1" shrinkToFit="1"/>
    </xf>
    <xf numFmtId="167" fontId="41" fillId="3" borderId="3" xfId="21" applyNumberFormat="1" applyFont="1" applyFill="1" applyBorder="1" applyAlignment="1">
      <alignment horizontal="center" vertical="center" wrapText="1"/>
    </xf>
    <xf numFmtId="0" fontId="38" fillId="0" borderId="0" xfId="0" applyFont="1" applyBorder="1"/>
    <xf numFmtId="167" fontId="38" fillId="0" borderId="0" xfId="21" applyNumberFormat="1" applyFont="1" applyBorder="1" applyAlignment="1">
      <alignment horizontal="center"/>
    </xf>
    <xf numFmtId="167" fontId="41" fillId="0" borderId="0" xfId="21" applyNumberFormat="1" applyFont="1" applyFill="1" applyBorder="1" applyAlignment="1">
      <alignment horizontal="center" vertical="center" wrapText="1"/>
    </xf>
    <xf numFmtId="167" fontId="38" fillId="0" borderId="0" xfId="21" applyNumberFormat="1" applyFont="1" applyFill="1" applyBorder="1" applyAlignment="1">
      <alignment horizontal="center"/>
    </xf>
    <xf numFmtId="0" fontId="38" fillId="0" borderId="6" xfId="0" applyFont="1" applyBorder="1"/>
    <xf numFmtId="167" fontId="38" fillId="0" borderId="6" xfId="21" applyNumberFormat="1" applyFont="1" applyBorder="1" applyAlignment="1">
      <alignment horizontal="center"/>
    </xf>
    <xf numFmtId="0" fontId="34" fillId="0" borderId="0" xfId="0" applyFont="1" applyBorder="1"/>
    <xf numFmtId="0" fontId="38" fillId="0" borderId="0" xfId="0" applyFont="1" applyFill="1" applyBorder="1"/>
    <xf numFmtId="0" fontId="42" fillId="2" borderId="0" xfId="23" applyFont="1" applyFill="1" applyBorder="1" applyAlignment="1">
      <alignment vertical="center" shrinkToFit="1"/>
      <protection/>
    </xf>
    <xf numFmtId="0" fontId="20" fillId="8" borderId="0" xfId="23" applyFont="1" applyFill="1" applyBorder="1" applyAlignment="1">
      <alignment horizontal="centerContinuous" vertical="center" shrinkToFit="1"/>
      <protection/>
    </xf>
    <xf numFmtId="0" fontId="43" fillId="2" borderId="0" xfId="23" applyFont="1" applyFill="1">
      <alignment/>
      <protection/>
    </xf>
    <xf numFmtId="0" fontId="44" fillId="4" borderId="7" xfId="23" applyFont="1" applyFill="1" applyBorder="1" applyAlignment="1">
      <alignment horizontal="center" vertical="center" wrapText="1" shrinkToFit="1"/>
      <protection/>
    </xf>
    <xf numFmtId="0" fontId="45" fillId="4" borderId="7" xfId="23" applyFont="1" applyFill="1" applyBorder="1" applyAlignment="1">
      <alignment horizontal="center" vertical="center" wrapText="1" shrinkToFit="1"/>
      <protection/>
    </xf>
    <xf numFmtId="0" fontId="46" fillId="2" borderId="0" xfId="23" applyFont="1" applyFill="1" applyBorder="1" applyAlignment="1">
      <alignment horizontal="center" vertical="center" wrapText="1" shrinkToFit="1"/>
      <protection/>
    </xf>
    <xf numFmtId="0" fontId="34" fillId="0" borderId="0" xfId="23" applyFont="1" applyFill="1" applyBorder="1" applyAlignment="1">
      <alignment vertical="center"/>
      <protection/>
    </xf>
    <xf numFmtId="0" fontId="34" fillId="0" borderId="0" xfId="23" applyFont="1" applyFill="1" applyBorder="1" applyAlignment="1">
      <alignment horizontal="left" vertical="center" wrapText="1" shrinkToFit="1"/>
      <protection/>
    </xf>
    <xf numFmtId="3" fontId="47" fillId="0" borderId="0" xfId="0" applyNumberFormat="1" applyFont="1" applyFill="1" applyBorder="1" applyAlignment="1">
      <alignment horizontal="center"/>
    </xf>
    <xf numFmtId="0" fontId="41" fillId="0" borderId="6" xfId="23" applyFont="1" applyFill="1" applyBorder="1" applyAlignment="1">
      <alignment vertical="center" wrapText="1" shrinkToFit="1"/>
      <protection/>
    </xf>
    <xf numFmtId="165" fontId="34" fillId="0" borderId="6" xfId="20" applyNumberFormat="1" applyFont="1" applyFill="1" applyBorder="1" applyAlignment="1">
      <alignment horizontal="center" vertical="center" wrapText="1" shrinkToFit="1"/>
    </xf>
    <xf numFmtId="0" fontId="50" fillId="2" borderId="0" xfId="23" applyFont="1" applyFill="1" applyAlignment="1">
      <alignment vertical="center"/>
      <protection/>
    </xf>
    <xf numFmtId="0" fontId="50" fillId="2" borderId="0" xfId="23" applyFont="1" applyFill="1" applyBorder="1" applyAlignment="1">
      <alignment vertical="center"/>
      <protection/>
    </xf>
    <xf numFmtId="0" fontId="55" fillId="2" borderId="0" xfId="23" applyFont="1" applyFill="1" applyBorder="1" applyAlignment="1">
      <alignment horizontal="centerContinuous" vertical="center"/>
      <protection/>
    </xf>
    <xf numFmtId="0" fontId="54" fillId="2" borderId="0" xfId="23" applyFont="1" applyFill="1" applyBorder="1" applyAlignment="1">
      <alignment vertical="center"/>
      <protection/>
    </xf>
    <xf numFmtId="0" fontId="52" fillId="2" borderId="0" xfId="23" applyFont="1" applyFill="1" applyAlignment="1">
      <alignment vertical="center"/>
      <protection/>
    </xf>
    <xf numFmtId="0" fontId="55" fillId="2" borderId="0" xfId="23" applyFont="1" applyFill="1" applyBorder="1" applyAlignment="1">
      <alignment horizontal="left" vertical="center"/>
      <protection/>
    </xf>
    <xf numFmtId="0" fontId="54" fillId="2" borderId="0" xfId="23" applyFont="1" applyFill="1" applyBorder="1" applyAlignment="1">
      <alignment horizontal="centerContinuous" vertical="center"/>
      <protection/>
    </xf>
    <xf numFmtId="0" fontId="55" fillId="2" borderId="0" xfId="23" applyFont="1" applyFill="1" applyBorder="1" applyAlignment="1">
      <alignment horizontal="center" vertical="center"/>
      <protection/>
    </xf>
    <xf numFmtId="0" fontId="52" fillId="2" borderId="0" xfId="23" applyFont="1" applyFill="1" applyAlignment="1">
      <alignment horizontal="centerContinuous" vertical="center"/>
      <protection/>
    </xf>
    <xf numFmtId="0" fontId="54" fillId="2" borderId="0" xfId="22" applyFont="1" applyFill="1" applyBorder="1" applyAlignment="1">
      <alignment horizontal="centerContinuous" vertical="center" wrapText="1"/>
      <protection/>
    </xf>
    <xf numFmtId="0" fontId="54" fillId="2" borderId="0" xfId="22" applyFont="1" applyFill="1" applyBorder="1" applyAlignment="1">
      <alignment horizontal="centerContinuous" vertical="center"/>
      <protection/>
    </xf>
    <xf numFmtId="0" fontId="57" fillId="2" borderId="0" xfId="23" applyFont="1" applyFill="1" applyBorder="1" applyAlignment="1">
      <alignment horizontal="centerContinuous" vertical="center" shrinkToFit="1"/>
      <protection/>
    </xf>
    <xf numFmtId="0" fontId="57" fillId="2" borderId="0" xfId="23" applyFont="1" applyFill="1" applyBorder="1" applyAlignment="1">
      <alignment horizontal="centerContinuous" vertical="center"/>
      <protection/>
    </xf>
    <xf numFmtId="0" fontId="49" fillId="0" borderId="0" xfId="23" applyFont="1" applyFill="1" applyBorder="1" applyAlignment="1">
      <alignment horizontal="center" vertical="center" shrinkToFit="1"/>
      <protection/>
    </xf>
    <xf numFmtId="0" fontId="57" fillId="2" borderId="0" xfId="23" applyFont="1" applyFill="1" applyBorder="1" applyAlignment="1">
      <alignment vertical="center" shrinkToFit="1"/>
      <protection/>
    </xf>
    <xf numFmtId="0" fontId="49" fillId="0" borderId="0" xfId="23" applyFont="1" applyFill="1" applyBorder="1" applyAlignment="1">
      <alignment horizontal="centerContinuous" vertical="center" shrinkToFit="1"/>
      <protection/>
    </xf>
    <xf numFmtId="0" fontId="57" fillId="2" borderId="0" xfId="23" applyFont="1" applyFill="1" applyBorder="1" applyAlignment="1">
      <alignment vertical="center"/>
      <protection/>
    </xf>
    <xf numFmtId="0" fontId="57" fillId="2" borderId="0" xfId="23" applyFont="1" applyFill="1" applyBorder="1" applyAlignment="1">
      <alignment vertical="center" wrapText="1"/>
      <protection/>
    </xf>
    <xf numFmtId="0" fontId="51" fillId="0" borderId="0" xfId="23" applyFont="1" applyFill="1" applyBorder="1" applyAlignment="1">
      <alignment horizontal="center" vertical="center" wrapText="1" shrinkToFit="1"/>
      <protection/>
    </xf>
    <xf numFmtId="0" fontId="58" fillId="2" borderId="0" xfId="23" applyFont="1" applyFill="1" applyBorder="1" applyAlignment="1">
      <alignment horizontal="center" vertical="center" wrapText="1" shrinkToFit="1"/>
      <protection/>
    </xf>
    <xf numFmtId="170" fontId="51" fillId="0" borderId="0" xfId="23" applyNumberFormat="1" applyFont="1" applyFill="1" applyBorder="1" applyAlignment="1">
      <alignment horizontal="centerContinuous" vertical="center" wrapText="1" shrinkToFit="1"/>
      <protection/>
    </xf>
    <xf numFmtId="0" fontId="51" fillId="0" borderId="0" xfId="23" applyFont="1" applyFill="1" applyBorder="1" applyAlignment="1">
      <alignment horizontal="centerContinuous" vertical="center" wrapText="1" shrinkToFit="1"/>
      <protection/>
    </xf>
    <xf numFmtId="164" fontId="52" fillId="4" borderId="0" xfId="20" applyNumberFormat="1" applyFont="1" applyFill="1" applyBorder="1" applyAlignment="1">
      <alignment horizontal="left" vertical="center" wrapText="1" shrinkToFit="1"/>
    </xf>
    <xf numFmtId="0" fontId="52" fillId="0" borderId="0" xfId="23" applyFont="1" applyFill="1" applyBorder="1" applyAlignment="1">
      <alignment horizontal="left" vertical="center" wrapText="1" shrinkToFit="1"/>
      <protection/>
    </xf>
    <xf numFmtId="10" fontId="52" fillId="4" borderId="0" xfId="21" applyNumberFormat="1" applyFont="1" applyFill="1" applyBorder="1" applyAlignment="1">
      <alignment horizontal="center" vertical="center" wrapText="1" shrinkToFit="1"/>
    </xf>
    <xf numFmtId="10" fontId="52" fillId="0" borderId="0" xfId="21" applyNumberFormat="1" applyFont="1" applyFill="1" applyBorder="1" applyAlignment="1">
      <alignment horizontal="center" vertical="center" wrapText="1" shrinkToFit="1"/>
    </xf>
    <xf numFmtId="10" fontId="52" fillId="0" borderId="0" xfId="21" applyNumberFormat="1" applyFont="1" applyFill="1" applyBorder="1" applyAlignment="1">
      <alignment horizontal="right" vertical="center" wrapText="1" shrinkToFit="1"/>
    </xf>
    <xf numFmtId="164" fontId="52" fillId="0" borderId="0" xfId="20" applyNumberFormat="1" applyFont="1" applyFill="1" applyBorder="1" applyAlignment="1">
      <alignment horizontal="right" vertical="center" wrapText="1" shrinkToFit="1"/>
    </xf>
    <xf numFmtId="168" fontId="52" fillId="0" borderId="0" xfId="20" applyNumberFormat="1" applyFont="1" applyFill="1" applyBorder="1" applyAlignment="1">
      <alignment horizontal="right" vertical="center" wrapText="1" shrinkToFit="1"/>
    </xf>
    <xf numFmtId="10" fontId="57" fillId="2" borderId="0" xfId="23" applyNumberFormat="1" applyFont="1" applyFill="1" applyBorder="1" applyAlignment="1">
      <alignment vertical="center"/>
      <protection/>
    </xf>
    <xf numFmtId="164" fontId="57" fillId="2" borderId="0" xfId="23" applyNumberFormat="1" applyFont="1" applyFill="1" applyBorder="1" applyAlignment="1">
      <alignment vertical="center"/>
      <protection/>
    </xf>
    <xf numFmtId="168" fontId="57" fillId="2" borderId="0" xfId="23" applyNumberFormat="1" applyFont="1" applyFill="1" applyBorder="1" applyAlignment="1">
      <alignment vertical="center"/>
      <protection/>
    </xf>
    <xf numFmtId="0" fontId="52" fillId="0" borderId="0" xfId="23" applyFont="1" applyFill="1" applyBorder="1" applyAlignment="1">
      <alignment vertical="center" wrapText="1" shrinkToFit="1"/>
      <protection/>
    </xf>
    <xf numFmtId="164" fontId="52" fillId="4" borderId="6" xfId="20" applyNumberFormat="1" applyFont="1" applyFill="1" applyBorder="1" applyAlignment="1">
      <alignment horizontal="left" vertical="center" wrapText="1" shrinkToFit="1"/>
    </xf>
    <xf numFmtId="0" fontId="53" fillId="0" borderId="6" xfId="23" applyFont="1" applyFill="1" applyBorder="1" applyAlignment="1">
      <alignment vertical="center" wrapText="1" shrinkToFit="1"/>
      <protection/>
    </xf>
    <xf numFmtId="10" fontId="52" fillId="4" borderId="6" xfId="21" applyNumberFormat="1" applyFont="1" applyFill="1" applyBorder="1" applyAlignment="1">
      <alignment horizontal="center" vertical="center" wrapText="1" shrinkToFit="1"/>
    </xf>
    <xf numFmtId="0" fontId="59" fillId="0" borderId="0" xfId="0" applyFont="1"/>
    <xf numFmtId="0" fontId="56" fillId="0" borderId="0" xfId="0" applyFont="1"/>
    <xf numFmtId="0" fontId="61" fillId="4" borderId="0" xfId="23" applyFont="1" applyFill="1" applyBorder="1" applyAlignment="1">
      <alignment horizontal="center" vertical="center" wrapText="1" shrinkToFit="1"/>
      <protection/>
    </xf>
    <xf numFmtId="0" fontId="61" fillId="4" borderId="0" xfId="23" applyFont="1" applyFill="1" applyBorder="1" applyAlignment="1">
      <alignment horizontal="right" vertical="center" wrapText="1" shrinkToFit="1"/>
      <protection/>
    </xf>
    <xf numFmtId="164" fontId="52" fillId="4" borderId="0" xfId="20" applyFont="1" applyFill="1" applyBorder="1" applyAlignment="1">
      <alignment horizontal="center" vertical="center" wrapText="1" shrinkToFit="1"/>
    </xf>
    <xf numFmtId="0" fontId="52" fillId="2" borderId="0" xfId="23" applyFont="1" applyFill="1" applyBorder="1" applyAlignment="1">
      <alignment vertical="center"/>
      <protection/>
    </xf>
    <xf numFmtId="0" fontId="62" fillId="2" borderId="0" xfId="23" applyFont="1" applyFill="1" applyBorder="1" applyAlignment="1">
      <alignment vertical="center"/>
      <protection/>
    </xf>
    <xf numFmtId="0" fontId="62" fillId="2" borderId="6" xfId="23" applyFont="1" applyFill="1" applyBorder="1" applyAlignment="1">
      <alignment vertical="center"/>
      <protection/>
    </xf>
    <xf numFmtId="164" fontId="52" fillId="4" borderId="6" xfId="20" applyFont="1" applyFill="1" applyBorder="1" applyAlignment="1">
      <alignment horizontal="center" vertical="center" wrapText="1" shrinkToFit="1"/>
    </xf>
    <xf numFmtId="0" fontId="62" fillId="2" borderId="0" xfId="23" applyFont="1" applyFill="1" applyBorder="1" applyAlignment="1">
      <alignment vertical="center" wrapText="1"/>
      <protection/>
    </xf>
    <xf numFmtId="166" fontId="52" fillId="2" borderId="0" xfId="20" applyNumberFormat="1" applyFont="1" applyFill="1" applyBorder="1" applyAlignment="1">
      <alignment horizontal="right" vertical="center"/>
    </xf>
    <xf numFmtId="169" fontId="57" fillId="2" borderId="0" xfId="23" applyNumberFormat="1" applyFont="1" applyFill="1" applyBorder="1" applyAlignment="1">
      <alignment vertical="center" shrinkToFit="1"/>
      <protection/>
    </xf>
    <xf numFmtId="0" fontId="53" fillId="2" borderId="0" xfId="23" applyFont="1" applyFill="1" applyBorder="1" applyAlignment="1">
      <alignment vertical="center"/>
      <protection/>
    </xf>
    <xf numFmtId="0" fontId="64" fillId="2" borderId="0" xfId="23" applyFont="1" applyFill="1" applyBorder="1" applyAlignment="1">
      <alignment horizontal="left" vertical="center"/>
      <protection/>
    </xf>
    <xf numFmtId="0" fontId="65" fillId="2" borderId="0" xfId="23" applyFont="1" applyFill="1" applyAlignment="1">
      <alignment vertical="center"/>
      <protection/>
    </xf>
    <xf numFmtId="0" fontId="65" fillId="2" borderId="0" xfId="23" applyFont="1" applyFill="1" applyAlignment="1">
      <alignment horizontal="centerContinuous" vertical="center"/>
      <protection/>
    </xf>
    <xf numFmtId="0" fontId="66" fillId="2" borderId="0" xfId="22" applyFont="1" applyFill="1" applyBorder="1" applyAlignment="1">
      <alignment horizontal="centerContinuous" vertical="center" wrapText="1"/>
      <protection/>
    </xf>
    <xf numFmtId="0" fontId="66" fillId="2" borderId="0" xfId="22" applyFont="1" applyFill="1" applyBorder="1" applyAlignment="1">
      <alignment horizontal="centerContinuous" vertical="center"/>
      <protection/>
    </xf>
    <xf numFmtId="0" fontId="67" fillId="2" borderId="0" xfId="23" applyFont="1" applyFill="1" applyBorder="1" applyAlignment="1">
      <alignment horizontal="centerContinuous" vertical="center" shrinkToFit="1"/>
      <protection/>
    </xf>
    <xf numFmtId="0" fontId="67" fillId="2" borderId="0" xfId="23" applyFont="1" applyFill="1" applyBorder="1" applyAlignment="1">
      <alignment horizontal="centerContinuous" vertical="center"/>
      <protection/>
    </xf>
    <xf numFmtId="0" fontId="66" fillId="2" borderId="0" xfId="23" applyFont="1" applyFill="1" applyBorder="1" applyAlignment="1">
      <alignment horizontal="centerContinuous" vertical="center"/>
      <protection/>
    </xf>
    <xf numFmtId="0" fontId="67" fillId="2" borderId="0" xfId="23" applyFont="1" applyFill="1" applyBorder="1" applyAlignment="1">
      <alignment vertical="center" wrapText="1"/>
      <protection/>
    </xf>
    <xf numFmtId="0" fontId="67" fillId="2" borderId="0" xfId="23" applyFont="1" applyFill="1" applyBorder="1" applyAlignment="1">
      <alignment vertical="center" shrinkToFit="1"/>
      <protection/>
    </xf>
    <xf numFmtId="0" fontId="69" fillId="0" borderId="0" xfId="23" applyFont="1" applyFill="1" applyBorder="1" applyAlignment="1">
      <alignment horizontal="centerContinuous" vertical="center" wrapText="1" shrinkToFit="1"/>
      <protection/>
    </xf>
    <xf numFmtId="0" fontId="67" fillId="2" borderId="0" xfId="23" applyFont="1" applyFill="1" applyBorder="1" applyAlignment="1">
      <alignment vertical="center"/>
      <protection/>
    </xf>
    <xf numFmtId="0" fontId="66" fillId="2" borderId="0" xfId="23" applyFont="1" applyFill="1" applyBorder="1" applyAlignment="1">
      <alignment horizontal="center" vertical="center"/>
      <protection/>
    </xf>
    <xf numFmtId="164" fontId="65" fillId="4" borderId="0" xfId="20" applyNumberFormat="1" applyFont="1" applyFill="1" applyBorder="1" applyAlignment="1">
      <alignment horizontal="left" vertical="center" wrapText="1" shrinkToFit="1"/>
    </xf>
    <xf numFmtId="0" fontId="65" fillId="0" borderId="0" xfId="23" applyFont="1" applyFill="1" applyBorder="1" applyAlignment="1">
      <alignment horizontal="left" vertical="center" wrapText="1" shrinkToFit="1"/>
      <protection/>
    </xf>
    <xf numFmtId="0" fontId="71" fillId="4" borderId="0" xfId="23" applyFont="1" applyFill="1" applyBorder="1" applyAlignment="1">
      <alignment horizontal="center" vertical="center" wrapText="1" shrinkToFit="1"/>
      <protection/>
    </xf>
    <xf numFmtId="168" fontId="72" fillId="0" borderId="0" xfId="20" applyNumberFormat="1" applyFont="1" applyFill="1" applyBorder="1" applyAlignment="1">
      <alignment horizontal="right" vertical="center" wrapText="1" shrinkToFit="1"/>
    </xf>
    <xf numFmtId="164" fontId="67" fillId="2" borderId="0" xfId="23" applyNumberFormat="1" applyFont="1" applyFill="1" applyBorder="1" applyAlignment="1">
      <alignment vertical="center"/>
      <protection/>
    </xf>
    <xf numFmtId="0" fontId="71" fillId="4" borderId="8" xfId="23" applyFont="1" applyFill="1" applyBorder="1" applyAlignment="1">
      <alignment horizontal="center" vertical="center" wrapText="1" shrinkToFit="1"/>
      <protection/>
    </xf>
    <xf numFmtId="10" fontId="67" fillId="2" borderId="0" xfId="23" applyNumberFormat="1" applyFont="1" applyFill="1" applyBorder="1" applyAlignment="1">
      <alignment vertical="center"/>
      <protection/>
    </xf>
    <xf numFmtId="164" fontId="65" fillId="0" borderId="0" xfId="20" applyNumberFormat="1" applyFont="1" applyFill="1" applyBorder="1" applyAlignment="1">
      <alignment horizontal="left" vertical="center" wrapText="1" indent="2" shrinkToFit="1"/>
    </xf>
    <xf numFmtId="166" fontId="65" fillId="0" borderId="0" xfId="20" applyNumberFormat="1" applyFont="1" applyFill="1" applyBorder="1" applyAlignment="1">
      <alignment horizontal="center" vertical="center" wrapText="1" shrinkToFit="1"/>
    </xf>
    <xf numFmtId="168" fontId="65" fillId="0" borderId="0" xfId="20" applyNumberFormat="1" applyFont="1" applyFill="1" applyBorder="1" applyAlignment="1">
      <alignment horizontal="center" vertical="center" wrapText="1" shrinkToFit="1"/>
    </xf>
    <xf numFmtId="164" fontId="67" fillId="2" borderId="0" xfId="23" applyNumberFormat="1" applyFont="1" applyFill="1" applyBorder="1" applyAlignment="1">
      <alignment horizontal="center" vertical="center"/>
      <protection/>
    </xf>
    <xf numFmtId="167" fontId="65" fillId="0" borderId="0" xfId="21" applyNumberFormat="1" applyFont="1" applyFill="1" applyBorder="1" applyAlignment="1">
      <alignment horizontal="center" vertical="center" wrapText="1" shrinkToFit="1"/>
    </xf>
    <xf numFmtId="168" fontId="67" fillId="2" borderId="0" xfId="23" applyNumberFormat="1" applyFont="1" applyFill="1" applyBorder="1" applyAlignment="1">
      <alignment vertical="center"/>
      <protection/>
    </xf>
    <xf numFmtId="164" fontId="65" fillId="3" borderId="0" xfId="20" applyNumberFormat="1" applyFont="1" applyFill="1" applyBorder="1" applyAlignment="1">
      <alignment horizontal="left" vertical="center" wrapText="1" shrinkToFit="1"/>
    </xf>
    <xf numFmtId="166" fontId="65" fillId="3" borderId="0" xfId="20" applyNumberFormat="1" applyFont="1" applyFill="1" applyBorder="1" applyAlignment="1">
      <alignment horizontal="center" vertical="center" wrapText="1" shrinkToFit="1"/>
    </xf>
    <xf numFmtId="167" fontId="65" fillId="3" borderId="0" xfId="21" applyNumberFormat="1" applyFont="1" applyFill="1" applyBorder="1" applyAlignment="1">
      <alignment horizontal="center" vertical="center" wrapText="1" shrinkToFit="1"/>
    </xf>
    <xf numFmtId="0" fontId="65" fillId="0" borderId="0" xfId="23" applyFont="1" applyFill="1" applyBorder="1" applyAlignment="1">
      <alignment vertical="center" wrapText="1" shrinkToFit="1"/>
      <protection/>
    </xf>
    <xf numFmtId="164" fontId="66" fillId="4" borderId="6" xfId="20" applyNumberFormat="1" applyFont="1" applyFill="1" applyBorder="1" applyAlignment="1">
      <alignment horizontal="left" vertical="center" wrapText="1" shrinkToFit="1"/>
    </xf>
    <xf numFmtId="164" fontId="66" fillId="4" borderId="6" xfId="20" applyNumberFormat="1" applyFont="1" applyFill="1" applyBorder="1" applyAlignment="1">
      <alignment horizontal="center" vertical="center" wrapText="1" shrinkToFit="1"/>
    </xf>
    <xf numFmtId="167" fontId="66" fillId="4" borderId="6" xfId="21" applyNumberFormat="1" applyFont="1" applyFill="1" applyBorder="1" applyAlignment="1">
      <alignment horizontal="center" vertical="center" wrapText="1" shrinkToFit="1"/>
    </xf>
    <xf numFmtId="164" fontId="66" fillId="4" borderId="0" xfId="20" applyNumberFormat="1" applyFont="1" applyFill="1" applyBorder="1" applyAlignment="1">
      <alignment horizontal="left" vertical="center" wrapText="1" shrinkToFit="1"/>
    </xf>
    <xf numFmtId="164" fontId="66" fillId="4" borderId="0" xfId="20" applyNumberFormat="1" applyFont="1" applyFill="1" applyBorder="1" applyAlignment="1">
      <alignment horizontal="center" vertical="center" wrapText="1" shrinkToFit="1"/>
    </xf>
    <xf numFmtId="167" fontId="66" fillId="4" borderId="0" xfId="21" applyNumberFormat="1" applyFont="1" applyFill="1" applyBorder="1" applyAlignment="1">
      <alignment horizontal="center" vertical="center" wrapText="1" shrinkToFit="1"/>
    </xf>
    <xf numFmtId="164" fontId="67" fillId="0" borderId="0" xfId="23" applyNumberFormat="1" applyFont="1" applyFill="1" applyBorder="1" applyAlignment="1">
      <alignment vertical="center"/>
      <protection/>
    </xf>
    <xf numFmtId="168" fontId="67" fillId="0" borderId="0" xfId="23" applyNumberFormat="1" applyFont="1" applyFill="1" applyBorder="1" applyAlignment="1">
      <alignment vertical="center"/>
      <protection/>
    </xf>
    <xf numFmtId="0" fontId="65" fillId="0" borderId="0" xfId="23" applyFont="1" applyFill="1" applyAlignment="1">
      <alignment vertical="center"/>
      <protection/>
    </xf>
    <xf numFmtId="0" fontId="68" fillId="8" borderId="6" xfId="23" applyFont="1" applyFill="1" applyBorder="1" applyAlignment="1">
      <alignment vertical="center" shrinkToFit="1"/>
      <protection/>
    </xf>
    <xf numFmtId="0" fontId="68" fillId="0" borderId="0" xfId="23" applyFont="1" applyFill="1" applyBorder="1" applyAlignment="1">
      <alignment vertical="center" shrinkToFit="1"/>
      <protection/>
    </xf>
    <xf numFmtId="164" fontId="43" fillId="0" borderId="0" xfId="20" applyNumberFormat="1" applyFont="1" applyFill="1" applyBorder="1" applyAlignment="1">
      <alignment vertical="center" wrapText="1" shrinkToFit="1"/>
    </xf>
    <xf numFmtId="0" fontId="69" fillId="4" borderId="7" xfId="23" applyFont="1" applyFill="1" applyBorder="1" applyAlignment="1">
      <alignment horizontal="center" vertical="center" wrapText="1" shrinkToFit="1"/>
      <protection/>
    </xf>
    <xf numFmtId="0" fontId="66" fillId="4" borderId="7" xfId="23" applyFont="1" applyFill="1" applyBorder="1" applyAlignment="1">
      <alignment horizontal="center" vertical="center" wrapText="1" shrinkToFit="1"/>
      <protection/>
    </xf>
    <xf numFmtId="0" fontId="65" fillId="2" borderId="0" xfId="23" applyFont="1" applyFill="1" applyBorder="1" applyAlignment="1">
      <alignment horizontal="left" vertical="center" wrapText="1" indent="2"/>
      <protection/>
    </xf>
    <xf numFmtId="0" fontId="65" fillId="2" borderId="0" xfId="23" applyFont="1" applyFill="1" applyBorder="1" applyAlignment="1">
      <alignment vertical="center"/>
      <protection/>
    </xf>
    <xf numFmtId="165" fontId="65" fillId="2" borderId="0" xfId="20" applyNumberFormat="1" applyFont="1" applyFill="1" applyBorder="1" applyAlignment="1">
      <alignment horizontal="right" vertical="center" wrapText="1" indent="1"/>
    </xf>
    <xf numFmtId="167" fontId="65" fillId="2" borderId="0" xfId="21" applyNumberFormat="1" applyFont="1" applyFill="1" applyBorder="1" applyAlignment="1">
      <alignment horizontal="right" vertical="center" wrapText="1" indent="1"/>
    </xf>
    <xf numFmtId="0" fontId="65" fillId="3" borderId="0" xfId="23" applyFont="1" applyFill="1" applyBorder="1" applyAlignment="1">
      <alignment vertical="center" wrapText="1"/>
      <protection/>
    </xf>
    <xf numFmtId="165" fontId="65" fillId="3" borderId="0" xfId="20" applyNumberFormat="1" applyFont="1" applyFill="1" applyBorder="1" applyAlignment="1">
      <alignment horizontal="right" vertical="center" wrapText="1" indent="1"/>
    </xf>
    <xf numFmtId="167" fontId="65" fillId="3" borderId="0" xfId="21" applyNumberFormat="1" applyFont="1" applyFill="1" applyBorder="1" applyAlignment="1">
      <alignment horizontal="right" vertical="center" wrapText="1" indent="1"/>
    </xf>
    <xf numFmtId="167" fontId="9" fillId="4" borderId="0" xfId="21" applyNumberFormat="1" applyFont="1" applyFill="1" applyAlignment="1">
      <alignment vertical="center"/>
    </xf>
    <xf numFmtId="0" fontId="27" fillId="4" borderId="0" xfId="0" applyFont="1" applyFill="1" applyAlignment="1">
      <alignment vertical="center"/>
    </xf>
    <xf numFmtId="0" fontId="53" fillId="2" borderId="0" xfId="0" applyFont="1" applyFill="1" applyBorder="1" applyAlignment="1">
      <alignment horizontal="left" vertical="center" wrapText="1"/>
    </xf>
    <xf numFmtId="166" fontId="52" fillId="2" borderId="0" xfId="20" applyNumberFormat="1" applyFont="1" applyFill="1" applyBorder="1" applyAlignment="1">
      <alignment horizontal="right" wrapText="1" shrinkToFit="1"/>
    </xf>
    <xf numFmtId="167" fontId="52" fillId="2" borderId="0" xfId="21" applyNumberFormat="1" applyFont="1" applyFill="1" applyBorder="1" applyAlignment="1">
      <alignment horizontal="right" wrapText="1" shrinkToFit="1"/>
    </xf>
    <xf numFmtId="0" fontId="14" fillId="0" borderId="0" xfId="0" applyFont="1" applyFill="1" applyBorder="1" applyAlignment="1">
      <alignment vertical="center"/>
    </xf>
    <xf numFmtId="0" fontId="9" fillId="0" borderId="0" xfId="0" applyFont="1" applyFill="1" applyAlignment="1">
      <alignment vertical="center"/>
    </xf>
    <xf numFmtId="0" fontId="54" fillId="2" borderId="0" xfId="23" applyFont="1" applyFill="1" applyAlignment="1">
      <alignment vertical="center" wrapText="1" shrinkToFit="1"/>
      <protection/>
    </xf>
    <xf numFmtId="165" fontId="55" fillId="2" borderId="0" xfId="20" applyNumberFormat="1" applyFont="1" applyFill="1" applyBorder="1" applyAlignment="1">
      <alignment horizontal="right" vertical="center" wrapText="1" shrinkToFit="1"/>
    </xf>
    <xf numFmtId="165" fontId="53" fillId="2" borderId="0" xfId="20" applyNumberFormat="1" applyFont="1" applyFill="1" applyBorder="1" applyAlignment="1">
      <alignment horizontal="right" vertical="center" wrapText="1" shrinkToFit="1"/>
    </xf>
    <xf numFmtId="166" fontId="55" fillId="2" borderId="0" xfId="20" applyNumberFormat="1" applyFont="1" applyFill="1" applyBorder="1" applyAlignment="1">
      <alignment horizontal="right" vertical="center" wrapText="1" shrinkToFit="1"/>
    </xf>
    <xf numFmtId="167" fontId="53" fillId="2" borderId="0" xfId="21" applyNumberFormat="1" applyFont="1" applyFill="1" applyBorder="1" applyAlignment="1">
      <alignment horizontal="right" vertical="center" wrapText="1" shrinkToFit="1"/>
    </xf>
    <xf numFmtId="0" fontId="52" fillId="4" borderId="0" xfId="0" applyFont="1" applyFill="1" applyAlignment="1">
      <alignment vertical="center" wrapText="1" shrinkToFit="1"/>
    </xf>
    <xf numFmtId="0" fontId="76" fillId="2" borderId="0" xfId="28" applyFont="1" applyFill="1" applyAlignment="1">
      <alignment horizontal="left"/>
      <protection/>
    </xf>
    <xf numFmtId="0" fontId="56" fillId="0" borderId="0" xfId="0" applyFont="1" applyAlignment="1">
      <alignment horizontal="left" vertical="center"/>
    </xf>
    <xf numFmtId="0" fontId="76" fillId="2" borderId="0" xfId="0" applyFont="1" applyFill="1" applyAlignment="1">
      <alignment horizontal="left"/>
    </xf>
    <xf numFmtId="0" fontId="76" fillId="2" borderId="0" xfId="0" applyFont="1" applyFill="1" applyAlignment="1">
      <alignment horizontal="left" vertical="center" wrapText="1"/>
    </xf>
    <xf numFmtId="0" fontId="76" fillId="2" borderId="0" xfId="28" applyFont="1" applyFill="1" applyAlignment="1">
      <alignment horizontal="left" vertical="center"/>
      <protection/>
    </xf>
    <xf numFmtId="0" fontId="76" fillId="0" borderId="0" xfId="28" applyFont="1" applyFill="1" applyAlignment="1">
      <alignment horizontal="left" vertical="center"/>
      <protection/>
    </xf>
    <xf numFmtId="0" fontId="56" fillId="0" borderId="0" xfId="0" applyFont="1" applyAlignment="1">
      <alignment horizontal="left" vertical="center" wrapText="1"/>
    </xf>
    <xf numFmtId="0" fontId="9" fillId="4" borderId="0" xfId="0" applyFont="1" applyFill="1"/>
    <xf numFmtId="0" fontId="76" fillId="2" borderId="0" xfId="29" applyFont="1" applyFill="1">
      <alignment/>
      <protection/>
    </xf>
    <xf numFmtId="0" fontId="1" fillId="0" borderId="0" xfId="0" applyFont="1" applyBorder="1" applyAlignment="1">
      <alignment horizontal="center"/>
    </xf>
    <xf numFmtId="0" fontId="76" fillId="2" borderId="0" xfId="29" applyFont="1" applyFill="1" applyBorder="1" applyAlignment="1">
      <alignment vertical="center"/>
      <protection/>
    </xf>
    <xf numFmtId="0" fontId="76" fillId="0" borderId="0" xfId="28" applyFont="1" applyFill="1" applyAlignment="1">
      <alignment vertical="center"/>
      <protection/>
    </xf>
    <xf numFmtId="165" fontId="66" fillId="4" borderId="6" xfId="20" applyNumberFormat="1" applyFont="1" applyFill="1" applyBorder="1" applyAlignment="1">
      <alignment horizontal="left" vertical="center" wrapText="1" shrinkToFit="1"/>
    </xf>
    <xf numFmtId="0" fontId="65" fillId="3" borderId="0" xfId="23" applyFont="1" applyFill="1" applyBorder="1" applyAlignment="1">
      <alignment horizontal="left" vertical="center" wrapText="1"/>
      <protection/>
    </xf>
    <xf numFmtId="0" fontId="34" fillId="0" borderId="0" xfId="0" applyFont="1" applyAlignment="1">
      <alignment vertical="center"/>
    </xf>
    <xf numFmtId="0" fontId="41" fillId="0" borderId="6" xfId="23" applyFont="1" applyFill="1" applyBorder="1" applyAlignment="1">
      <alignment wrapText="1"/>
      <protection/>
    </xf>
    <xf numFmtId="49" fontId="61" fillId="4" borderId="0" xfId="23" applyNumberFormat="1" applyFont="1" applyFill="1" applyBorder="1" applyAlignment="1">
      <alignment horizontal="center" vertical="center" wrapText="1" shrinkToFit="1"/>
      <protection/>
    </xf>
    <xf numFmtId="0" fontId="50" fillId="4" borderId="0" xfId="23" applyFont="1" applyFill="1" applyBorder="1" applyAlignment="1">
      <alignment vertical="center"/>
      <protection/>
    </xf>
    <xf numFmtId="0" fontId="50" fillId="4" borderId="0" xfId="23" applyFont="1" applyFill="1" applyAlignment="1">
      <alignment vertical="center"/>
      <protection/>
    </xf>
    <xf numFmtId="0" fontId="20" fillId="0" borderId="0" xfId="23" applyFont="1" applyFill="1" applyBorder="1" applyAlignment="1">
      <alignment vertical="center" shrinkToFit="1"/>
      <protection/>
    </xf>
    <xf numFmtId="0" fontId="49" fillId="0" borderId="0" xfId="23" applyFont="1" applyFill="1" applyBorder="1" applyAlignment="1">
      <alignment horizontal="center" vertical="center" wrapText="1" shrinkToFit="1"/>
      <protection/>
    </xf>
    <xf numFmtId="164" fontId="80" fillId="0" borderId="0" xfId="20" applyFont="1" applyFill="1" applyBorder="1" applyAlignment="1">
      <alignment horizontal="center" vertical="center" wrapText="1" shrinkToFit="1"/>
    </xf>
    <xf numFmtId="10" fontId="80" fillId="0" borderId="0" xfId="21" applyNumberFormat="1" applyFont="1" applyFill="1" applyBorder="1" applyAlignment="1">
      <alignment horizontal="center" vertical="center" wrapText="1" shrinkToFit="1"/>
    </xf>
    <xf numFmtId="166" fontId="67" fillId="2" borderId="0" xfId="23" applyNumberFormat="1" applyFont="1" applyFill="1" applyBorder="1" applyAlignment="1">
      <alignment vertical="center"/>
      <protection/>
    </xf>
    <xf numFmtId="43" fontId="65" fillId="2" borderId="0" xfId="23" applyNumberFormat="1" applyFont="1" applyFill="1" applyAlignment="1">
      <alignment vertical="center"/>
      <protection/>
    </xf>
    <xf numFmtId="0" fontId="14" fillId="2" borderId="1" xfId="0" applyFont="1" applyFill="1" applyBorder="1" applyAlignment="1">
      <alignment vertical="center" wrapText="1" shrinkToFit="1"/>
    </xf>
    <xf numFmtId="167" fontId="52" fillId="2" borderId="2" xfId="21" applyNumberFormat="1" applyFont="1" applyFill="1" applyBorder="1" applyAlignment="1">
      <alignment horizontal="right" vertical="center" wrapText="1" shrinkToFit="1"/>
    </xf>
    <xf numFmtId="9" fontId="52" fillId="2" borderId="2" xfId="21" applyFont="1" applyFill="1" applyBorder="1" applyAlignment="1">
      <alignment horizontal="right" vertical="center" wrapText="1" shrinkToFit="1"/>
    </xf>
    <xf numFmtId="167" fontId="52" fillId="0" borderId="2" xfId="21" applyNumberFormat="1" applyFont="1" applyFill="1" applyBorder="1" applyAlignment="1">
      <alignment horizontal="right" vertical="center" wrapText="1" shrinkToFit="1"/>
    </xf>
    <xf numFmtId="169" fontId="81" fillId="0" borderId="2" xfId="0" applyNumberFormat="1" applyFont="1" applyFill="1" applyBorder="1" applyAlignment="1">
      <alignment horizontal="right" vertical="center" wrapText="1" shrinkToFit="1"/>
    </xf>
    <xf numFmtId="0" fontId="35" fillId="2" borderId="0" xfId="0" applyFont="1" applyFill="1" applyBorder="1" applyAlignment="1">
      <alignment horizontal="center" vertical="center" wrapText="1" shrinkToFit="1"/>
    </xf>
    <xf numFmtId="0" fontId="14" fillId="4" borderId="0" xfId="0" applyFont="1" applyFill="1" applyBorder="1" applyAlignment="1">
      <alignment horizontal="left" vertical="center" wrapText="1"/>
    </xf>
    <xf numFmtId="167" fontId="52" fillId="4" borderId="0" xfId="21" applyNumberFormat="1" applyFont="1" applyFill="1" applyBorder="1" applyAlignment="1">
      <alignment horizontal="right" wrapText="1" shrinkToFit="1"/>
    </xf>
    <xf numFmtId="0" fontId="14" fillId="4" borderId="5" xfId="0" applyFont="1" applyFill="1" applyBorder="1" applyAlignment="1">
      <alignment horizontal="left" vertical="center" wrapText="1"/>
    </xf>
    <xf numFmtId="167" fontId="52" fillId="2" borderId="5" xfId="21" applyNumberFormat="1" applyFont="1" applyFill="1" applyBorder="1" applyAlignment="1">
      <alignment horizontal="right" wrapText="1" shrinkToFit="1"/>
    </xf>
    <xf numFmtId="167" fontId="52" fillId="4" borderId="5" xfId="21" applyNumberFormat="1" applyFont="1" applyFill="1" applyBorder="1" applyAlignment="1">
      <alignment horizontal="right" wrapText="1" shrinkToFit="1"/>
    </xf>
    <xf numFmtId="0" fontId="14" fillId="2" borderId="0" xfId="0" applyFont="1" applyFill="1" applyBorder="1" applyAlignment="1">
      <alignment vertical="center" wrapText="1"/>
    </xf>
    <xf numFmtId="166" fontId="14" fillId="2" borderId="0" xfId="20" applyNumberFormat="1" applyFont="1" applyFill="1" applyBorder="1" applyAlignment="1">
      <alignment horizontal="right" vertical="center" wrapText="1" shrinkToFit="1"/>
    </xf>
    <xf numFmtId="0" fontId="9" fillId="4" borderId="6" xfId="0" applyFont="1" applyFill="1" applyBorder="1" applyAlignment="1">
      <alignment vertical="center" wrapText="1"/>
    </xf>
    <xf numFmtId="0" fontId="9" fillId="4" borderId="6" xfId="0" applyFont="1" applyFill="1" applyBorder="1" applyAlignment="1">
      <alignment vertical="center" wrapText="1" shrinkToFit="1"/>
    </xf>
    <xf numFmtId="0" fontId="81" fillId="4" borderId="6" xfId="0" applyFont="1" applyFill="1" applyBorder="1" applyAlignment="1">
      <alignment horizontal="right" vertical="center" wrapText="1" shrinkToFit="1"/>
    </xf>
    <xf numFmtId="166" fontId="81" fillId="4" borderId="6" xfId="20" applyNumberFormat="1" applyFont="1" applyFill="1" applyBorder="1" applyAlignment="1">
      <alignment horizontal="right" vertical="center" wrapText="1" shrinkToFit="1"/>
    </xf>
    <xf numFmtId="169" fontId="81" fillId="0" borderId="6" xfId="0" applyNumberFormat="1" applyFont="1" applyFill="1" applyBorder="1" applyAlignment="1">
      <alignment horizontal="right" vertical="center" wrapText="1" shrinkToFit="1"/>
    </xf>
    <xf numFmtId="0" fontId="53" fillId="4" borderId="0" xfId="0" applyFont="1" applyFill="1" applyBorder="1" applyAlignment="1">
      <alignment horizontal="left" vertical="center" wrapText="1"/>
    </xf>
    <xf numFmtId="0" fontId="53" fillId="0" borderId="0" xfId="0" applyFont="1" applyFill="1" applyBorder="1" applyAlignment="1">
      <alignment horizontal="left" vertical="center" wrapText="1"/>
    </xf>
    <xf numFmtId="0" fontId="53" fillId="2" borderId="1" xfId="0" applyFont="1" applyFill="1" applyBorder="1" applyAlignment="1">
      <alignment horizontal="left" vertical="center" wrapText="1"/>
    </xf>
    <xf numFmtId="164" fontId="52" fillId="2" borderId="1" xfId="20" applyNumberFormat="1" applyFont="1" applyFill="1" applyBorder="1" applyAlignment="1">
      <alignment horizontal="right" wrapText="1" shrinkToFit="1"/>
    </xf>
    <xf numFmtId="166" fontId="52" fillId="2" borderId="1" xfId="20" applyNumberFormat="1" applyFont="1" applyFill="1" applyBorder="1" applyAlignment="1">
      <alignment horizontal="right" wrapText="1" shrinkToFit="1"/>
    </xf>
    <xf numFmtId="0" fontId="14" fillId="2" borderId="6" xfId="0" applyFont="1" applyFill="1" applyBorder="1" applyAlignment="1">
      <alignment vertical="center"/>
    </xf>
    <xf numFmtId="0" fontId="30" fillId="0" borderId="0" xfId="23" applyFont="1" applyFill="1" applyBorder="1" applyAlignment="1">
      <alignment horizontal="centerContinuous" vertical="center" wrapText="1" shrinkToFit="1"/>
      <protection/>
    </xf>
    <xf numFmtId="0" fontId="61" fillId="0" borderId="0" xfId="23" applyFont="1" applyFill="1" applyBorder="1" applyAlignment="1">
      <alignment horizontal="right" vertical="center" wrapText="1" shrinkToFit="1"/>
      <protection/>
    </xf>
    <xf numFmtId="44" fontId="34" fillId="0" borderId="0" xfId="0" applyNumberFormat="1" applyFont="1"/>
    <xf numFmtId="0" fontId="34" fillId="9" borderId="0" xfId="23" applyFont="1" applyFill="1" applyBorder="1" applyAlignment="1">
      <alignment vertical="center"/>
      <protection/>
    </xf>
    <xf numFmtId="3" fontId="47" fillId="10" borderId="0" xfId="0" applyNumberFormat="1" applyFont="1" applyFill="1" applyBorder="1" applyAlignment="1">
      <alignment horizontal="center"/>
    </xf>
    <xf numFmtId="0" fontId="86" fillId="0" borderId="0" xfId="0" applyFont="1" applyBorder="1" applyAlignment="1">
      <alignment vertical="center" wrapText="1"/>
    </xf>
    <xf numFmtId="0" fontId="50" fillId="2" borderId="0" xfId="23" applyFont="1" applyFill="1" applyBorder="1" applyAlignment="1">
      <alignment vertical="center" wrapText="1"/>
      <protection/>
    </xf>
    <xf numFmtId="0" fontId="50" fillId="2" borderId="0" xfId="23" applyFont="1" applyFill="1" applyBorder="1" applyAlignment="1">
      <alignment vertical="center" shrinkToFit="1"/>
      <protection/>
    </xf>
    <xf numFmtId="0" fontId="50" fillId="2" borderId="0" xfId="23" applyFont="1" applyFill="1" applyBorder="1" applyAlignment="1">
      <alignment horizontal="left" vertical="center" shrinkToFit="1"/>
      <protection/>
    </xf>
    <xf numFmtId="0" fontId="87" fillId="2" borderId="0" xfId="23" applyFont="1" applyFill="1" applyBorder="1" applyAlignment="1">
      <alignment horizontal="center" vertical="center" wrapText="1"/>
      <protection/>
    </xf>
    <xf numFmtId="0" fontId="85" fillId="8" borderId="0" xfId="0" applyFont="1" applyFill="1" applyBorder="1" applyAlignment="1">
      <alignment vertical="center"/>
    </xf>
    <xf numFmtId="0" fontId="85" fillId="0" borderId="0" xfId="0" applyFont="1" applyFill="1" applyBorder="1" applyAlignment="1">
      <alignment vertical="center" wrapText="1"/>
    </xf>
    <xf numFmtId="0" fontId="50" fillId="2" borderId="0" xfId="23" applyFont="1" applyFill="1" applyAlignment="1">
      <alignment horizontal="left" vertical="center" shrinkToFit="1"/>
      <protection/>
    </xf>
    <xf numFmtId="0" fontId="85" fillId="8" borderId="0" xfId="23" applyFont="1" applyFill="1" applyBorder="1" applyAlignment="1">
      <alignment vertical="center"/>
      <protection/>
    </xf>
    <xf numFmtId="0" fontId="85" fillId="0" borderId="0" xfId="23" applyFont="1" applyFill="1" applyBorder="1" applyAlignment="1">
      <alignment vertical="center" wrapText="1"/>
      <protection/>
    </xf>
    <xf numFmtId="0" fontId="88" fillId="0" borderId="0" xfId="23" applyFont="1" applyFill="1" applyBorder="1" applyAlignment="1">
      <alignment horizontal="right" wrapText="1" shrinkToFit="1"/>
      <protection/>
    </xf>
    <xf numFmtId="9" fontId="50" fillId="0" borderId="0" xfId="21" applyFont="1" applyFill="1" applyBorder="1" applyAlignment="1">
      <alignment horizontal="right" wrapText="1" shrinkToFit="1"/>
    </xf>
    <xf numFmtId="0" fontId="87" fillId="2" borderId="0" xfId="23" applyFont="1" applyFill="1" applyAlignment="1">
      <alignment vertical="center" wrapText="1"/>
      <protection/>
    </xf>
    <xf numFmtId="0" fontId="88" fillId="2" borderId="0" xfId="23" applyFont="1" applyFill="1" applyBorder="1" applyAlignment="1">
      <alignment horizontal="right" wrapText="1" shrinkToFit="1"/>
      <protection/>
    </xf>
    <xf numFmtId="0" fontId="50" fillId="4" borderId="5" xfId="23" applyFont="1" applyFill="1" applyBorder="1" applyAlignment="1">
      <alignment horizontal="left" wrapText="1" shrinkToFit="1"/>
      <protection/>
    </xf>
    <xf numFmtId="0" fontId="88" fillId="4" borderId="0" xfId="23" applyFont="1" applyFill="1" applyBorder="1" applyAlignment="1">
      <alignment horizontal="right" wrapText="1" shrinkToFit="1"/>
      <protection/>
    </xf>
    <xf numFmtId="0" fontId="50" fillId="4" borderId="0" xfId="23" applyFont="1" applyFill="1" applyBorder="1" applyAlignment="1">
      <alignment horizontal="left" wrapText="1" shrinkToFit="1"/>
      <protection/>
    </xf>
    <xf numFmtId="0" fontId="89" fillId="0" borderId="9" xfId="23" applyFont="1" applyFill="1" applyBorder="1" applyAlignment="1">
      <alignment wrapText="1"/>
      <protection/>
    </xf>
    <xf numFmtId="0" fontId="88" fillId="0" borderId="6" xfId="23" applyFont="1" applyFill="1" applyBorder="1" applyAlignment="1">
      <alignment wrapText="1"/>
      <protection/>
    </xf>
    <xf numFmtId="0" fontId="50" fillId="2" borderId="0" xfId="23" applyFont="1" applyFill="1" applyAlignment="1">
      <alignment vertical="center" wrapText="1"/>
      <protection/>
    </xf>
    <xf numFmtId="0" fontId="50" fillId="2" borderId="0" xfId="23" applyFont="1" applyFill="1" applyAlignment="1">
      <alignment vertical="center" shrinkToFit="1"/>
      <protection/>
    </xf>
    <xf numFmtId="0" fontId="50" fillId="2" borderId="0" xfId="0" applyFont="1" applyFill="1" applyBorder="1" applyAlignment="1">
      <alignment vertical="center"/>
    </xf>
    <xf numFmtId="0" fontId="50" fillId="2" borderId="0" xfId="0" applyFont="1" applyFill="1" applyBorder="1" applyAlignment="1">
      <alignment vertical="center" wrapText="1"/>
    </xf>
    <xf numFmtId="0" fontId="50" fillId="2" borderId="0" xfId="0" applyFont="1" applyFill="1" applyBorder="1" applyAlignment="1">
      <alignment horizontal="center" vertical="center" shrinkToFit="1"/>
    </xf>
    <xf numFmtId="0" fontId="87" fillId="2" borderId="0" xfId="0" applyFont="1" applyFill="1" applyBorder="1" applyAlignment="1">
      <alignment horizontal="center" vertical="center" wrapText="1"/>
    </xf>
    <xf numFmtId="0" fontId="87" fillId="2" borderId="0" xfId="0" applyNumberFormat="1" applyFont="1" applyFill="1" applyBorder="1" applyAlignment="1" quotePrefix="1">
      <alignment horizontal="centerContinuous" vertical="center"/>
    </xf>
    <xf numFmtId="0" fontId="50" fillId="4" borderId="7" xfId="23" applyFont="1" applyFill="1" applyBorder="1" applyAlignment="1">
      <alignment horizontal="center" vertical="center" wrapText="1" shrinkToFit="1"/>
      <protection/>
    </xf>
    <xf numFmtId="0" fontId="50" fillId="2" borderId="0" xfId="0" applyFont="1" applyFill="1" applyBorder="1" applyAlignment="1">
      <alignment vertical="center" shrinkToFit="1"/>
    </xf>
    <xf numFmtId="0" fontId="50" fillId="0" borderId="0" xfId="23" applyFont="1" applyFill="1" applyBorder="1" applyAlignment="1">
      <alignment horizontal="left" vertical="center" wrapText="1" shrinkToFit="1"/>
      <protection/>
    </xf>
    <xf numFmtId="169" fontId="50" fillId="2" borderId="0" xfId="21" applyNumberFormat="1" applyFont="1" applyFill="1" applyBorder="1" applyAlignment="1">
      <alignment horizontal="right" vertical="center" shrinkToFit="1"/>
    </xf>
    <xf numFmtId="167" fontId="50" fillId="2" borderId="0" xfId="21" applyNumberFormat="1" applyFont="1" applyFill="1" applyBorder="1" applyAlignment="1">
      <alignment horizontal="right" vertical="center" shrinkToFit="1"/>
    </xf>
    <xf numFmtId="0" fontId="50" fillId="2" borderId="0" xfId="0" applyFont="1" applyFill="1" applyAlignment="1">
      <alignment vertical="center" shrinkToFit="1"/>
    </xf>
    <xf numFmtId="0" fontId="50" fillId="2" borderId="0" xfId="0" applyFont="1" applyFill="1" applyAlignment="1">
      <alignment vertical="center" wrapText="1"/>
    </xf>
    <xf numFmtId="165" fontId="50" fillId="2" borderId="0" xfId="20" applyNumberFormat="1" applyFont="1" applyFill="1" applyBorder="1" applyAlignment="1">
      <alignment vertical="center"/>
    </xf>
    <xf numFmtId="165" fontId="87" fillId="2" borderId="0" xfId="20" applyNumberFormat="1" applyFont="1" applyFill="1" applyBorder="1" applyAlignment="1">
      <alignment vertical="center"/>
    </xf>
    <xf numFmtId="167" fontId="50" fillId="4" borderId="0" xfId="21" applyNumberFormat="1" applyFont="1" applyFill="1" applyBorder="1" applyAlignment="1">
      <alignment horizontal="left" wrapText="1" shrinkToFit="1"/>
    </xf>
    <xf numFmtId="167" fontId="50" fillId="4" borderId="0" xfId="21" applyNumberFormat="1" applyFont="1" applyFill="1" applyBorder="1" applyAlignment="1">
      <alignment horizontal="center" wrapText="1" shrinkToFit="1"/>
    </xf>
    <xf numFmtId="9" fontId="89" fillId="0" borderId="9" xfId="21" applyFont="1" applyFill="1" applyBorder="1" applyAlignment="1">
      <alignment horizontal="center" wrapText="1"/>
    </xf>
    <xf numFmtId="167" fontId="89" fillId="0" borderId="9" xfId="21" applyNumberFormat="1" applyFont="1" applyFill="1" applyBorder="1" applyAlignment="1">
      <alignment horizontal="center" wrapText="1"/>
    </xf>
    <xf numFmtId="0" fontId="50" fillId="2" borderId="0" xfId="0" applyFont="1" applyFill="1" applyAlignment="1">
      <alignment vertical="center"/>
    </xf>
    <xf numFmtId="0" fontId="91" fillId="2" borderId="0" xfId="0" applyFont="1" applyFill="1" applyAlignment="1">
      <alignment vertical="center"/>
    </xf>
    <xf numFmtId="0" fontId="92" fillId="2" borderId="0" xfId="0" applyFont="1" applyFill="1" applyAlignment="1">
      <alignment vertical="center" shrinkToFit="1"/>
    </xf>
    <xf numFmtId="0" fontId="93" fillId="2" borderId="0" xfId="0" applyFont="1" applyFill="1" applyAlignment="1">
      <alignment vertical="center" shrinkToFit="1"/>
    </xf>
    <xf numFmtId="0" fontId="93" fillId="2" borderId="0" xfId="0" applyFont="1" applyFill="1" applyAlignment="1">
      <alignment vertical="center" wrapText="1"/>
    </xf>
    <xf numFmtId="0" fontId="93" fillId="2" borderId="0" xfId="0" applyFont="1" applyFill="1" applyAlignment="1">
      <alignment vertical="center"/>
    </xf>
    <xf numFmtId="0" fontId="94" fillId="2" borderId="0" xfId="0" applyFont="1" applyFill="1" applyBorder="1" applyAlignment="1">
      <alignment horizontal="right" vertical="center" shrinkToFit="1"/>
    </xf>
    <xf numFmtId="0" fontId="96" fillId="0" borderId="0" xfId="0" applyFont="1" applyBorder="1" applyAlignment="1">
      <alignment vertical="center"/>
    </xf>
    <xf numFmtId="0" fontId="96" fillId="0" borderId="0" xfId="0" applyFont="1" applyBorder="1" applyAlignment="1">
      <alignment horizontal="center" vertical="center"/>
    </xf>
    <xf numFmtId="0" fontId="50" fillId="4" borderId="0" xfId="23" applyFont="1" applyFill="1" applyAlignment="1">
      <alignment vertical="center" shrinkToFit="1"/>
      <protection/>
    </xf>
    <xf numFmtId="0" fontId="50" fillId="4" borderId="0" xfId="23" applyFont="1" applyFill="1" applyAlignment="1">
      <alignment vertical="center" wrapText="1"/>
      <protection/>
    </xf>
    <xf numFmtId="10" fontId="96" fillId="0" borderId="0" xfId="0" applyNumberFormat="1" applyFont="1" applyBorder="1" applyAlignment="1">
      <alignment horizontal="center" vertical="center"/>
    </xf>
    <xf numFmtId="165" fontId="50" fillId="0" borderId="0" xfId="20" applyNumberFormat="1" applyFont="1" applyFill="1" applyAlignment="1">
      <alignment horizontal="left" vertical="center" shrinkToFit="1"/>
    </xf>
    <xf numFmtId="0" fontId="50" fillId="0" borderId="0" xfId="23" applyFont="1" applyFill="1" applyAlignment="1">
      <alignment horizontal="left" vertical="center" shrinkToFit="1"/>
      <protection/>
    </xf>
    <xf numFmtId="165" fontId="50" fillId="0" borderId="0" xfId="20" applyNumberFormat="1" applyFont="1" applyFill="1" applyAlignment="1">
      <alignment vertical="center" shrinkToFit="1"/>
    </xf>
    <xf numFmtId="165" fontId="50" fillId="2" borderId="0" xfId="20" applyNumberFormat="1" applyFont="1" applyFill="1" applyAlignment="1">
      <alignment vertical="center" shrinkToFit="1"/>
    </xf>
    <xf numFmtId="0" fontId="61" fillId="4" borderId="7" xfId="23" applyFont="1" applyFill="1" applyBorder="1" applyAlignment="1">
      <alignment horizontal="center" vertical="center" wrapText="1" shrinkToFit="1"/>
      <protection/>
    </xf>
    <xf numFmtId="165" fontId="50" fillId="0" borderId="0" xfId="20" applyNumberFormat="1" applyFont="1" applyFill="1" applyBorder="1" applyAlignment="1">
      <alignment horizontal="right" wrapText="1" shrinkToFit="1"/>
    </xf>
    <xf numFmtId="165" fontId="50" fillId="4" borderId="5" xfId="20" applyNumberFormat="1" applyFont="1" applyFill="1" applyBorder="1" applyAlignment="1">
      <alignment horizontal="right" wrapText="1" shrinkToFit="1"/>
    </xf>
    <xf numFmtId="165" fontId="50" fillId="4" borderId="0" xfId="20" applyNumberFormat="1" applyFont="1" applyFill="1" applyBorder="1" applyAlignment="1">
      <alignment horizontal="right" wrapText="1" shrinkToFit="1"/>
    </xf>
    <xf numFmtId="0" fontId="100" fillId="8" borderId="6" xfId="23" applyFont="1" applyFill="1" applyBorder="1" applyAlignment="1">
      <alignment vertical="center" shrinkToFit="1"/>
      <protection/>
    </xf>
    <xf numFmtId="0" fontId="101" fillId="2" borderId="0" xfId="23" applyFont="1" applyFill="1" applyBorder="1" applyAlignment="1">
      <alignment vertical="center" wrapText="1"/>
      <protection/>
    </xf>
    <xf numFmtId="0" fontId="101" fillId="2" borderId="0" xfId="23" applyFont="1" applyFill="1" applyBorder="1" applyAlignment="1">
      <alignment vertical="center" shrinkToFit="1"/>
      <protection/>
    </xf>
    <xf numFmtId="170" fontId="86" fillId="2" borderId="10" xfId="23" applyNumberFormat="1" applyFont="1" applyFill="1" applyBorder="1" applyAlignment="1">
      <alignment vertical="center" wrapText="1" shrinkToFit="1"/>
      <protection/>
    </xf>
    <xf numFmtId="0" fontId="86" fillId="2" borderId="0" xfId="23" applyFont="1" applyFill="1" applyBorder="1" applyAlignment="1">
      <alignment horizontal="center" vertical="center"/>
      <protection/>
    </xf>
    <xf numFmtId="164" fontId="50" fillId="4" borderId="0" xfId="20" applyNumberFormat="1" applyFont="1" applyFill="1" applyBorder="1" applyAlignment="1">
      <alignment horizontal="left" vertical="center" wrapText="1" shrinkToFit="1"/>
    </xf>
    <xf numFmtId="0" fontId="99" fillId="4" borderId="0" xfId="23" applyFont="1" applyFill="1" applyBorder="1" applyAlignment="1">
      <alignment horizontal="center" vertical="center" wrapText="1" shrinkToFit="1"/>
      <protection/>
    </xf>
    <xf numFmtId="0" fontId="101" fillId="2" borderId="0" xfId="23" applyFont="1" applyFill="1" applyBorder="1" applyAlignment="1">
      <alignment vertical="center"/>
      <protection/>
    </xf>
    <xf numFmtId="0" fontId="99" fillId="4" borderId="8" xfId="23" applyFont="1" applyFill="1" applyBorder="1" applyAlignment="1">
      <alignment horizontal="center" vertical="center" wrapText="1" shrinkToFit="1"/>
      <protection/>
    </xf>
    <xf numFmtId="164" fontId="50" fillId="0" borderId="0" xfId="20" applyNumberFormat="1" applyFont="1" applyFill="1" applyBorder="1" applyAlignment="1">
      <alignment horizontal="left" vertical="center" wrapText="1" indent="2" shrinkToFit="1"/>
    </xf>
    <xf numFmtId="166" fontId="50" fillId="0" borderId="0" xfId="20" applyNumberFormat="1" applyFont="1" applyFill="1" applyBorder="1" applyAlignment="1">
      <alignment horizontal="center" vertical="center" wrapText="1" shrinkToFit="1"/>
    </xf>
    <xf numFmtId="166" fontId="87" fillId="0" borderId="0" xfId="20" applyNumberFormat="1" applyFont="1" applyFill="1" applyBorder="1" applyAlignment="1">
      <alignment horizontal="center" vertical="center" wrapText="1" shrinkToFit="1"/>
    </xf>
    <xf numFmtId="167" fontId="50" fillId="0" borderId="0" xfId="21" applyNumberFormat="1" applyFont="1" applyFill="1" applyBorder="1" applyAlignment="1">
      <alignment horizontal="center" vertical="center" wrapText="1" shrinkToFit="1"/>
    </xf>
    <xf numFmtId="0" fontId="50" fillId="0" borderId="0" xfId="23" applyFont="1" applyFill="1" applyBorder="1" applyAlignment="1">
      <alignment vertical="center" wrapText="1" shrinkToFit="1"/>
      <protection/>
    </xf>
    <xf numFmtId="164" fontId="87" fillId="4" borderId="6" xfId="20" applyNumberFormat="1" applyFont="1" applyFill="1" applyBorder="1" applyAlignment="1">
      <alignment horizontal="left" vertical="center" wrapText="1" shrinkToFit="1"/>
    </xf>
    <xf numFmtId="166" fontId="87" fillId="4" borderId="6" xfId="20" applyNumberFormat="1" applyFont="1" applyFill="1" applyBorder="1" applyAlignment="1">
      <alignment horizontal="center" vertical="center" wrapText="1" shrinkToFit="1"/>
    </xf>
    <xf numFmtId="167" fontId="87" fillId="4" borderId="6" xfId="21" applyNumberFormat="1" applyFont="1" applyFill="1" applyBorder="1" applyAlignment="1">
      <alignment horizontal="center" vertical="center" wrapText="1" shrinkToFit="1"/>
    </xf>
    <xf numFmtId="170" fontId="86" fillId="2" borderId="11" xfId="23" applyNumberFormat="1" applyFont="1" applyFill="1" applyBorder="1" applyAlignment="1">
      <alignment vertical="center" wrapText="1" shrinkToFit="1"/>
      <protection/>
    </xf>
    <xf numFmtId="170" fontId="86" fillId="2" borderId="0" xfId="23" applyNumberFormat="1" applyFont="1" applyFill="1" applyBorder="1" applyAlignment="1">
      <alignment horizontal="center" vertical="center" wrapText="1" shrinkToFit="1"/>
      <protection/>
    </xf>
    <xf numFmtId="0" fontId="99" fillId="0" borderId="0" xfId="23" applyFont="1" applyFill="1" applyBorder="1" applyAlignment="1">
      <alignment horizontal="center" vertical="center" wrapText="1" shrinkToFit="1"/>
      <protection/>
    </xf>
    <xf numFmtId="0" fontId="50" fillId="0" borderId="0" xfId="23" applyFont="1" applyFill="1" applyBorder="1" applyAlignment="1">
      <alignment vertical="center"/>
      <protection/>
    </xf>
    <xf numFmtId="165" fontId="50" fillId="2" borderId="0" xfId="20" applyNumberFormat="1" applyFont="1" applyFill="1" applyBorder="1" applyAlignment="1">
      <alignment horizontal="right" vertical="center" wrapText="1" indent="1"/>
    </xf>
    <xf numFmtId="165" fontId="87" fillId="4" borderId="6" xfId="20" applyNumberFormat="1" applyFont="1" applyFill="1" applyBorder="1" applyAlignment="1">
      <alignment horizontal="right" vertical="center" wrapText="1" indent="1" shrinkToFit="1"/>
    </xf>
    <xf numFmtId="0" fontId="50" fillId="2" borderId="0" xfId="23" applyFont="1" applyFill="1" applyBorder="1" applyAlignment="1">
      <alignment horizontal="left" vertical="center" wrapText="1" indent="2"/>
      <protection/>
    </xf>
    <xf numFmtId="0" fontId="104" fillId="0" borderId="0" xfId="0" applyFont="1"/>
    <xf numFmtId="164" fontId="77" fillId="0" borderId="0" xfId="20" applyNumberFormat="1" applyFont="1" applyFill="1" applyBorder="1" applyAlignment="1">
      <alignment vertical="center" wrapText="1" shrinkToFit="1"/>
    </xf>
    <xf numFmtId="0" fontId="42" fillId="2" borderId="0" xfId="23" applyFont="1" applyFill="1" applyBorder="1" applyAlignment="1">
      <alignment vertical="center" wrapText="1"/>
      <protection/>
    </xf>
    <xf numFmtId="0" fontId="50" fillId="4" borderId="7" xfId="23" applyFont="1" applyFill="1" applyBorder="1" applyAlignment="1">
      <alignment horizontal="center" wrapText="1" shrinkToFit="1"/>
      <protection/>
    </xf>
    <xf numFmtId="0" fontId="99" fillId="2" borderId="0" xfId="0" applyFont="1" applyFill="1" applyBorder="1" applyAlignment="1">
      <alignment horizontal="center" vertical="center" wrapText="1" shrinkToFit="1"/>
    </xf>
    <xf numFmtId="4" fontId="96" fillId="0" borderId="0" xfId="0" applyNumberFormat="1" applyFont="1" applyBorder="1" applyAlignment="1">
      <alignment horizontal="center" vertical="center"/>
    </xf>
    <xf numFmtId="165" fontId="52" fillId="4" borderId="0" xfId="20" applyNumberFormat="1" applyFont="1" applyFill="1" applyBorder="1" applyAlignment="1">
      <alignment horizontal="right" wrapText="1" shrinkToFit="1"/>
    </xf>
    <xf numFmtId="165" fontId="52" fillId="2" borderId="0" xfId="20" applyNumberFormat="1" applyFont="1" applyFill="1" applyBorder="1" applyAlignment="1">
      <alignment horizontal="right" wrapText="1" shrinkToFit="1"/>
    </xf>
    <xf numFmtId="165" fontId="52" fillId="4" borderId="5" xfId="20" applyNumberFormat="1" applyFont="1" applyFill="1" applyBorder="1" applyAlignment="1">
      <alignment horizontal="right" wrapText="1" shrinkToFit="1"/>
    </xf>
    <xf numFmtId="167" fontId="88" fillId="0" borderId="6" xfId="21" applyNumberFormat="1" applyFont="1" applyFill="1" applyBorder="1" applyAlignment="1">
      <alignment horizontal="center" wrapText="1"/>
    </xf>
    <xf numFmtId="0" fontId="86" fillId="4" borderId="7" xfId="23" applyFont="1" applyFill="1" applyBorder="1" applyAlignment="1">
      <alignment horizontal="center" wrapText="1" shrinkToFit="1"/>
      <protection/>
    </xf>
    <xf numFmtId="167" fontId="50" fillId="2" borderId="0" xfId="21" applyNumberFormat="1" applyFont="1" applyFill="1" applyBorder="1" applyAlignment="1">
      <alignment horizontal="center" vertical="center" wrapText="1"/>
    </xf>
    <xf numFmtId="0" fontId="86" fillId="4" borderId="7" xfId="23" applyFont="1" applyFill="1" applyBorder="1" applyAlignment="1">
      <alignment horizontal="right" wrapText="1" shrinkToFit="1"/>
      <protection/>
    </xf>
    <xf numFmtId="165" fontId="52" fillId="2" borderId="2" xfId="20" applyNumberFormat="1" applyFont="1" applyFill="1" applyBorder="1" applyAlignment="1">
      <alignment horizontal="right" vertical="center" wrapText="1" shrinkToFit="1"/>
    </xf>
    <xf numFmtId="165" fontId="52" fillId="4" borderId="6" xfId="20" applyNumberFormat="1" applyFont="1" applyFill="1" applyBorder="1" applyAlignment="1">
      <alignment horizontal="right" vertical="center" wrapText="1" shrinkToFit="1"/>
    </xf>
    <xf numFmtId="0" fontId="99" fillId="4" borderId="7" xfId="23" applyFont="1" applyFill="1" applyBorder="1" applyAlignment="1">
      <alignment horizontal="center" vertical="center" wrapText="1" shrinkToFit="1"/>
      <protection/>
    </xf>
    <xf numFmtId="172" fontId="41" fillId="3" borderId="3" xfId="21" applyNumberFormat="1" applyFont="1" applyFill="1" applyBorder="1" applyAlignment="1">
      <alignment horizontal="center" vertical="center" wrapText="1"/>
    </xf>
    <xf numFmtId="172" fontId="34" fillId="0" borderId="0" xfId="0" applyNumberFormat="1" applyFont="1" applyFill="1"/>
    <xf numFmtId="172" fontId="34" fillId="0" borderId="0" xfId="0" applyNumberFormat="1" applyFont="1"/>
    <xf numFmtId="172" fontId="38" fillId="0" borderId="0" xfId="21" applyNumberFormat="1" applyFont="1" applyBorder="1" applyAlignment="1">
      <alignment horizontal="center"/>
    </xf>
    <xf numFmtId="172" fontId="41" fillId="0" borderId="0" xfId="21" applyNumberFormat="1" applyFont="1" applyFill="1" applyBorder="1" applyAlignment="1">
      <alignment horizontal="center" vertical="center" wrapText="1"/>
    </xf>
    <xf numFmtId="172" fontId="38" fillId="0" borderId="0" xfId="21" applyNumberFormat="1" applyFont="1" applyFill="1" applyBorder="1" applyAlignment="1">
      <alignment horizontal="center"/>
    </xf>
    <xf numFmtId="172" fontId="38" fillId="0" borderId="6" xfId="21" applyNumberFormat="1" applyFont="1" applyBorder="1" applyAlignment="1">
      <alignment horizontal="center"/>
    </xf>
    <xf numFmtId="172" fontId="34" fillId="0" borderId="6" xfId="0" applyNumberFormat="1" applyFont="1" applyBorder="1"/>
    <xf numFmtId="172" fontId="46" fillId="2" borderId="0" xfId="23" applyNumberFormat="1" applyFont="1" applyFill="1" applyBorder="1" applyAlignment="1">
      <alignment horizontal="right" vertical="center" wrapText="1" shrinkToFit="1"/>
      <protection/>
    </xf>
    <xf numFmtId="172" fontId="47" fillId="0" borderId="0" xfId="0" applyNumberFormat="1" applyFont="1" applyFill="1" applyBorder="1" applyAlignment="1">
      <alignment horizontal="center"/>
    </xf>
    <xf numFmtId="172" fontId="34" fillId="0" borderId="0" xfId="21" applyNumberFormat="1" applyFont="1" applyFill="1" applyBorder="1" applyAlignment="1">
      <alignment horizontal="right" vertical="center" wrapText="1" shrinkToFit="1"/>
    </xf>
    <xf numFmtId="172" fontId="34" fillId="0" borderId="6" xfId="21" applyNumberFormat="1" applyFont="1" applyFill="1" applyBorder="1" applyAlignment="1">
      <alignment horizontal="center" vertical="center" wrapText="1" shrinkToFit="1"/>
    </xf>
    <xf numFmtId="172" fontId="34" fillId="0" borderId="6" xfId="21" applyNumberFormat="1" applyFont="1" applyFill="1" applyBorder="1" applyAlignment="1">
      <alignment horizontal="right" vertical="center" wrapText="1" shrinkToFit="1"/>
    </xf>
    <xf numFmtId="172" fontId="47" fillId="10" borderId="0" xfId="0" applyNumberFormat="1" applyFont="1" applyFill="1" applyBorder="1" applyAlignment="1">
      <alignment horizontal="center"/>
    </xf>
    <xf numFmtId="0" fontId="41" fillId="9" borderId="2" xfId="0" applyFont="1" applyFill="1" applyBorder="1" applyAlignment="1">
      <alignment horizontal="left" vertical="center" wrapText="1"/>
    </xf>
    <xf numFmtId="172" fontId="41" fillId="9" borderId="2" xfId="30" applyNumberFormat="1" applyFont="1" applyFill="1" applyBorder="1" applyAlignment="1">
      <alignment horizontal="center" vertical="center" wrapText="1"/>
    </xf>
    <xf numFmtId="172" fontId="41" fillId="11" borderId="2" xfId="30" applyNumberFormat="1" applyFont="1" applyFill="1" applyBorder="1" applyAlignment="1">
      <alignment horizontal="center" vertical="center" wrapText="1"/>
    </xf>
    <xf numFmtId="172" fontId="38" fillId="0" borderId="0" xfId="30" applyNumberFormat="1" applyFont="1" applyBorder="1" applyAlignment="1">
      <alignment horizontal="center"/>
    </xf>
    <xf numFmtId="172" fontId="34" fillId="0" borderId="0" xfId="0" applyNumberFormat="1" applyFont="1" applyBorder="1"/>
    <xf numFmtId="0" fontId="38" fillId="0" borderId="12" xfId="0" applyFont="1" applyBorder="1"/>
    <xf numFmtId="0" fontId="1" fillId="0" borderId="12" xfId="0" applyFont="1" applyBorder="1"/>
    <xf numFmtId="0" fontId="40" fillId="2" borderId="12" xfId="0" applyFont="1" applyFill="1" applyBorder="1" applyAlignment="1">
      <alignment horizontal="center" vertical="center" wrapText="1" shrinkToFit="1"/>
    </xf>
    <xf numFmtId="172" fontId="41" fillId="9" borderId="2" xfId="21" applyNumberFormat="1" applyFont="1" applyFill="1" applyBorder="1" applyAlignment="1">
      <alignment horizontal="center" vertical="center" wrapText="1"/>
    </xf>
    <xf numFmtId="0" fontId="38" fillId="0" borderId="12" xfId="0" applyFont="1" applyBorder="1" applyAlignment="1">
      <alignment horizontal="center" vertical="center"/>
    </xf>
    <xf numFmtId="172" fontId="38" fillId="0" borderId="12" xfId="21" applyNumberFormat="1" applyFont="1" applyBorder="1" applyAlignment="1">
      <alignment horizontal="center"/>
    </xf>
    <xf numFmtId="0" fontId="50" fillId="4" borderId="0" xfId="23" applyNumberFormat="1" applyFont="1" applyFill="1" applyBorder="1" applyAlignment="1">
      <alignment horizontal="left" wrapText="1" shrinkToFit="1"/>
      <protection/>
    </xf>
    <xf numFmtId="165" fontId="89" fillId="0" borderId="0" xfId="20" applyNumberFormat="1" applyFont="1" applyFill="1" applyBorder="1" applyAlignment="1">
      <alignment horizontal="right" wrapText="1"/>
    </xf>
    <xf numFmtId="9" fontId="88" fillId="0" borderId="0" xfId="21" applyFont="1" applyFill="1" applyBorder="1" applyAlignment="1">
      <alignment horizontal="right" wrapText="1"/>
    </xf>
    <xf numFmtId="165" fontId="50" fillId="0" borderId="5" xfId="20" applyNumberFormat="1" applyFont="1" applyFill="1" applyBorder="1" applyAlignment="1">
      <alignment horizontal="right" wrapText="1" shrinkToFit="1"/>
    </xf>
    <xf numFmtId="0" fontId="50" fillId="0" borderId="0" xfId="23" applyFont="1" applyFill="1" applyAlignment="1">
      <alignment vertical="center"/>
      <protection/>
    </xf>
    <xf numFmtId="0" fontId="50" fillId="0" borderId="0" xfId="23" applyFont="1" applyFill="1" applyAlignment="1">
      <alignment vertical="center" wrapText="1"/>
      <protection/>
    </xf>
    <xf numFmtId="0" fontId="50" fillId="0" borderId="0" xfId="23" applyFont="1" applyFill="1" applyAlignment="1">
      <alignment vertical="center" shrinkToFit="1"/>
      <protection/>
    </xf>
    <xf numFmtId="0" fontId="89" fillId="0" borderId="0" xfId="23" applyNumberFormat="1" applyFont="1" applyFill="1" applyBorder="1" applyAlignment="1">
      <alignment wrapText="1"/>
      <protection/>
    </xf>
    <xf numFmtId="0" fontId="50" fillId="0" borderId="0" xfId="23" applyFont="1" applyFill="1" applyBorder="1" applyAlignment="1">
      <alignment horizontal="left" wrapText="1" shrinkToFit="1"/>
      <protection/>
    </xf>
    <xf numFmtId="9" fontId="50" fillId="0" borderId="0" xfId="30" applyFont="1" applyFill="1" applyBorder="1" applyAlignment="1">
      <alignment horizontal="right" wrapText="1" shrinkToFit="1"/>
    </xf>
    <xf numFmtId="9" fontId="50" fillId="4" borderId="5" xfId="30" applyFont="1" applyFill="1" applyBorder="1" applyAlignment="1">
      <alignment horizontal="right" wrapText="1" shrinkToFit="1"/>
    </xf>
    <xf numFmtId="9" fontId="50" fillId="4" borderId="0" xfId="30" applyFont="1" applyFill="1" applyBorder="1" applyAlignment="1">
      <alignment horizontal="right" wrapText="1" shrinkToFit="1"/>
    </xf>
    <xf numFmtId="9" fontId="50" fillId="0" borderId="5" xfId="30" applyFont="1" applyFill="1" applyBorder="1" applyAlignment="1">
      <alignment horizontal="right" wrapText="1" shrinkToFit="1"/>
    </xf>
    <xf numFmtId="0" fontId="87" fillId="0" borderId="5" xfId="23" applyNumberFormat="1" applyFont="1" applyFill="1" applyBorder="1" applyAlignment="1">
      <alignment horizontal="left" vertical="center" wrapText="1" shrinkToFit="1"/>
      <protection/>
    </xf>
    <xf numFmtId="0" fontId="8" fillId="4" borderId="0" xfId="0" applyFont="1" applyFill="1" applyBorder="1" applyAlignment="1">
      <alignment vertical="center" wrapText="1" shrinkToFit="1"/>
    </xf>
    <xf numFmtId="166" fontId="52" fillId="4" borderId="0" xfId="20" applyNumberFormat="1" applyFont="1" applyFill="1" applyBorder="1" applyAlignment="1">
      <alignment horizontal="right" wrapText="1" shrinkToFit="1"/>
    </xf>
    <xf numFmtId="0" fontId="8" fillId="9" borderId="0" xfId="0" applyFont="1" applyFill="1" applyBorder="1" applyAlignment="1">
      <alignment vertical="center" wrapText="1" shrinkToFit="1"/>
    </xf>
    <xf numFmtId="166" fontId="52" fillId="9" borderId="0" xfId="20" applyNumberFormat="1" applyFont="1" applyFill="1" applyBorder="1" applyAlignment="1">
      <alignment horizontal="right" wrapText="1" shrinkToFit="1"/>
    </xf>
    <xf numFmtId="167" fontId="52" fillId="9" borderId="0" xfId="21" applyNumberFormat="1" applyFont="1" applyFill="1" applyBorder="1" applyAlignment="1">
      <alignment horizontal="right" wrapText="1" shrinkToFit="1"/>
    </xf>
    <xf numFmtId="0" fontId="14" fillId="4" borderId="1" xfId="0" applyFont="1" applyFill="1" applyBorder="1" applyAlignment="1">
      <alignment vertical="center" wrapText="1" shrinkToFit="1"/>
    </xf>
    <xf numFmtId="164" fontId="52" fillId="4" borderId="0" xfId="20" applyNumberFormat="1" applyFont="1" applyFill="1" applyBorder="1" applyAlignment="1">
      <alignment horizontal="right" wrapText="1" shrinkToFit="1"/>
    </xf>
    <xf numFmtId="166" fontId="52" fillId="4" borderId="1" xfId="20" applyNumberFormat="1" applyFont="1" applyFill="1" applyBorder="1" applyAlignment="1">
      <alignment horizontal="right" wrapText="1" shrinkToFit="1"/>
    </xf>
    <xf numFmtId="167" fontId="52" fillId="4" borderId="1" xfId="21" applyNumberFormat="1" applyFont="1" applyFill="1" applyBorder="1" applyAlignment="1">
      <alignment horizontal="right" wrapText="1" shrinkToFit="1"/>
    </xf>
    <xf numFmtId="0" fontId="14" fillId="9" borderId="0" xfId="0" applyFont="1" applyFill="1" applyBorder="1" applyAlignment="1">
      <alignment vertical="center" wrapText="1" shrinkToFit="1"/>
    </xf>
    <xf numFmtId="165" fontId="52" fillId="9" borderId="13" xfId="20" applyNumberFormat="1" applyFont="1" applyFill="1" applyBorder="1" applyAlignment="1">
      <alignment horizontal="right" wrapText="1" shrinkToFit="1"/>
    </xf>
    <xf numFmtId="166" fontId="52" fillId="9" borderId="13" xfId="20" applyNumberFormat="1" applyFont="1" applyFill="1" applyBorder="1" applyAlignment="1">
      <alignment horizontal="right" wrapText="1" shrinkToFit="1"/>
    </xf>
    <xf numFmtId="9" fontId="52" fillId="4" borderId="0" xfId="21" applyFont="1" applyFill="1" applyBorder="1" applyAlignment="1">
      <alignment horizontal="right" wrapText="1" shrinkToFit="1"/>
    </xf>
    <xf numFmtId="0" fontId="8" fillId="9" borderId="5" xfId="0" applyFont="1" applyFill="1" applyBorder="1" applyAlignment="1">
      <alignment vertical="center" wrapText="1" shrinkToFit="1"/>
    </xf>
    <xf numFmtId="165" fontId="53" fillId="9" borderId="5" xfId="20" applyNumberFormat="1" applyFont="1" applyFill="1" applyBorder="1" applyAlignment="1">
      <alignment horizontal="right" vertical="center" wrapText="1" shrinkToFit="1"/>
    </xf>
    <xf numFmtId="167" fontId="52" fillId="9" borderId="5" xfId="21" applyNumberFormat="1" applyFont="1" applyFill="1" applyBorder="1" applyAlignment="1">
      <alignment horizontal="right" wrapText="1" shrinkToFit="1"/>
    </xf>
    <xf numFmtId="165" fontId="53" fillId="4" borderId="0" xfId="20" applyNumberFormat="1" applyFont="1" applyFill="1" applyBorder="1" applyAlignment="1">
      <alignment horizontal="right" vertical="center" wrapText="1"/>
    </xf>
    <xf numFmtId="165" fontId="52" fillId="9" borderId="0" xfId="20" applyNumberFormat="1" applyFont="1" applyFill="1" applyBorder="1" applyAlignment="1">
      <alignment horizontal="right" wrapText="1" shrinkToFit="1"/>
    </xf>
    <xf numFmtId="165" fontId="52" fillId="4" borderId="1" xfId="20" applyNumberFormat="1" applyFont="1" applyFill="1" applyBorder="1" applyAlignment="1">
      <alignment horizontal="right" wrapText="1" shrinkToFit="1"/>
    </xf>
    <xf numFmtId="167" fontId="52" fillId="2" borderId="1" xfId="21" applyNumberFormat="1" applyFont="1" applyFill="1" applyBorder="1" applyAlignment="1">
      <alignment horizontal="right" wrapText="1" shrinkToFit="1"/>
    </xf>
    <xf numFmtId="0" fontId="8" fillId="9" borderId="5" xfId="0" applyFont="1" applyFill="1" applyBorder="1" applyAlignment="1">
      <alignment horizontal="left" vertical="center" wrapText="1"/>
    </xf>
    <xf numFmtId="0" fontId="14" fillId="4" borderId="13" xfId="0" applyFont="1" applyFill="1" applyBorder="1" applyAlignment="1">
      <alignment horizontal="left" vertical="center" wrapText="1" indent="1"/>
    </xf>
    <xf numFmtId="165" fontId="52" fillId="4" borderId="13" xfId="20" applyNumberFormat="1" applyFont="1" applyFill="1" applyBorder="1" applyAlignment="1">
      <alignment horizontal="right" wrapText="1" shrinkToFit="1"/>
    </xf>
    <xf numFmtId="166" fontId="52" fillId="4" borderId="13" xfId="20" applyNumberFormat="1" applyFont="1" applyFill="1" applyBorder="1" applyAlignment="1">
      <alignment horizontal="right" wrapText="1" shrinkToFit="1"/>
    </xf>
    <xf numFmtId="167" fontId="52" fillId="4" borderId="13" xfId="21" applyNumberFormat="1" applyFont="1" applyFill="1" applyBorder="1" applyAlignment="1">
      <alignment horizontal="right" wrapText="1" shrinkToFit="1"/>
    </xf>
    <xf numFmtId="0" fontId="14" fillId="9" borderId="1" xfId="0" applyFont="1" applyFill="1" applyBorder="1" applyAlignment="1">
      <alignment horizontal="left" vertical="center" wrapText="1" indent="1"/>
    </xf>
    <xf numFmtId="165" fontId="52" fillId="9" borderId="1" xfId="20" applyNumberFormat="1" applyFont="1" applyFill="1" applyBorder="1" applyAlignment="1">
      <alignment horizontal="right" wrapText="1" shrinkToFit="1"/>
    </xf>
    <xf numFmtId="167" fontId="52" fillId="9" borderId="1" xfId="21" applyNumberFormat="1" applyFont="1" applyFill="1" applyBorder="1" applyAlignment="1">
      <alignment horizontal="right" wrapText="1" shrinkToFit="1"/>
    </xf>
    <xf numFmtId="0" fontId="14" fillId="4" borderId="0" xfId="0" applyFont="1" applyFill="1" applyBorder="1" applyAlignment="1">
      <alignment horizontal="left" vertical="center" wrapText="1" indent="1"/>
    </xf>
    <xf numFmtId="0" fontId="14" fillId="4" borderId="0" xfId="0" applyFont="1" applyFill="1" applyBorder="1" applyAlignment="1" quotePrefix="1">
      <alignment horizontal="left" vertical="center"/>
    </xf>
    <xf numFmtId="0" fontId="14" fillId="9" borderId="0" xfId="0" applyFont="1" applyFill="1" applyBorder="1" applyAlignment="1">
      <alignment horizontal="left" vertical="center" wrapText="1" indent="1"/>
    </xf>
    <xf numFmtId="0" fontId="14" fillId="9" borderId="0" xfId="0" applyFont="1" applyFill="1" applyBorder="1" applyAlignment="1">
      <alignment horizontal="left" vertical="center" wrapText="1"/>
    </xf>
    <xf numFmtId="0" fontId="14" fillId="4" borderId="5" xfId="0" applyFont="1" applyFill="1" applyBorder="1" applyAlignment="1">
      <alignment vertical="center" wrapText="1"/>
    </xf>
    <xf numFmtId="165" fontId="52" fillId="4" borderId="5" xfId="20" applyNumberFormat="1" applyFont="1" applyFill="1" applyBorder="1" applyAlignment="1">
      <alignment horizontal="right" vertical="center" wrapText="1" shrinkToFit="1"/>
    </xf>
    <xf numFmtId="167" fontId="52" fillId="4" borderId="5" xfId="21" applyNumberFormat="1" applyFont="1" applyFill="1" applyBorder="1" applyAlignment="1">
      <alignment horizontal="right" vertical="center" wrapText="1" shrinkToFit="1"/>
    </xf>
    <xf numFmtId="166" fontId="52" fillId="4" borderId="5" xfId="20" applyNumberFormat="1" applyFont="1" applyFill="1" applyBorder="1" applyAlignment="1">
      <alignment horizontal="right" vertical="center" wrapText="1" shrinkToFit="1"/>
    </xf>
    <xf numFmtId="0" fontId="14" fillId="4" borderId="14" xfId="0" applyFont="1" applyFill="1" applyBorder="1" applyAlignment="1">
      <alignment vertical="center" wrapText="1"/>
    </xf>
    <xf numFmtId="0" fontId="14" fillId="4" borderId="6" xfId="0" applyFont="1" applyFill="1" applyBorder="1" applyAlignment="1">
      <alignment vertical="center" wrapText="1" shrinkToFit="1"/>
    </xf>
    <xf numFmtId="165" fontId="53" fillId="4" borderId="14" xfId="0" applyNumberFormat="1" applyFont="1" applyFill="1" applyBorder="1" applyAlignment="1">
      <alignment horizontal="right" vertical="center" wrapText="1"/>
    </xf>
    <xf numFmtId="167" fontId="52" fillId="4" borderId="14" xfId="21" applyNumberFormat="1" applyFont="1" applyFill="1" applyBorder="1" applyAlignment="1">
      <alignment horizontal="right" vertical="center" wrapText="1" shrinkToFit="1"/>
    </xf>
    <xf numFmtId="166" fontId="52" fillId="4" borderId="14" xfId="20" applyNumberFormat="1" applyFont="1" applyFill="1" applyBorder="1" applyAlignment="1">
      <alignment horizontal="right" vertical="center" wrapText="1" shrinkToFit="1"/>
    </xf>
    <xf numFmtId="0" fontId="9" fillId="9" borderId="0" xfId="0" applyFont="1" applyFill="1" applyBorder="1" applyAlignment="1">
      <alignment wrapText="1"/>
    </xf>
    <xf numFmtId="165" fontId="52" fillId="9" borderId="0" xfId="20" applyNumberFormat="1" applyFont="1" applyFill="1" applyBorder="1" applyAlignment="1">
      <alignment horizontal="right" vertical="center" wrapText="1" shrinkToFit="1"/>
    </xf>
    <xf numFmtId="9" fontId="52" fillId="9" borderId="0" xfId="21" applyFont="1" applyFill="1" applyAlignment="1">
      <alignment horizontal="right" vertical="center" wrapText="1" shrinkToFit="1"/>
    </xf>
    <xf numFmtId="167" fontId="52" fillId="9" borderId="0" xfId="21" applyNumberFormat="1" applyFont="1" applyFill="1" applyBorder="1" applyAlignment="1">
      <alignment horizontal="right" vertical="center" wrapText="1" shrinkToFit="1"/>
    </xf>
    <xf numFmtId="169" fontId="81" fillId="9" borderId="0" xfId="0" applyNumberFormat="1" applyFont="1" applyFill="1" applyAlignment="1">
      <alignment horizontal="right" vertical="center" wrapText="1" shrinkToFit="1"/>
    </xf>
    <xf numFmtId="0" fontId="8" fillId="9" borderId="1" xfId="0" applyFont="1" applyFill="1" applyBorder="1" applyAlignment="1">
      <alignment wrapText="1"/>
    </xf>
    <xf numFmtId="165" fontId="52" fillId="9" borderId="1" xfId="20" applyNumberFormat="1" applyFont="1" applyFill="1" applyBorder="1" applyAlignment="1">
      <alignment horizontal="right" vertical="center" wrapText="1" shrinkToFit="1"/>
    </xf>
    <xf numFmtId="167" fontId="52" fillId="9" borderId="1" xfId="21" applyNumberFormat="1" applyFont="1" applyFill="1" applyBorder="1" applyAlignment="1">
      <alignment horizontal="right" vertical="center" wrapText="1" shrinkToFit="1"/>
    </xf>
    <xf numFmtId="167" fontId="52" fillId="2" borderId="6" xfId="21" applyNumberFormat="1" applyFont="1" applyFill="1" applyBorder="1" applyAlignment="1">
      <alignment horizontal="right" vertical="center" wrapText="1" shrinkToFit="1"/>
    </xf>
    <xf numFmtId="0" fontId="55" fillId="9" borderId="0" xfId="0" applyFont="1" applyFill="1" applyBorder="1" applyAlignment="1">
      <alignment vertical="center" wrapText="1" shrinkToFit="1"/>
    </xf>
    <xf numFmtId="0" fontId="53" fillId="9" borderId="0" xfId="0" applyFont="1" applyFill="1" applyBorder="1" applyAlignment="1">
      <alignment horizontal="left" vertical="center" wrapText="1"/>
    </xf>
    <xf numFmtId="0" fontId="55" fillId="9" borderId="5" xfId="0" applyFont="1" applyFill="1" applyBorder="1" applyAlignment="1">
      <alignment horizontal="left" vertical="center" wrapText="1"/>
    </xf>
    <xf numFmtId="165" fontId="52" fillId="9" borderId="5" xfId="20" applyNumberFormat="1" applyFont="1" applyFill="1" applyBorder="1" applyAlignment="1">
      <alignment horizontal="right" wrapText="1" shrinkToFit="1"/>
    </xf>
    <xf numFmtId="0" fontId="83" fillId="9" borderId="5" xfId="0" applyFont="1" applyFill="1" applyBorder="1" applyAlignment="1">
      <alignment horizontal="left" vertical="center" wrapText="1"/>
    </xf>
    <xf numFmtId="0" fontId="84" fillId="9" borderId="14" xfId="0" applyFont="1" applyFill="1" applyBorder="1" applyAlignment="1">
      <alignment horizontal="left" vertical="center" wrapText="1"/>
    </xf>
    <xf numFmtId="165" fontId="52" fillId="9" borderId="14" xfId="20" applyNumberFormat="1" applyFont="1" applyFill="1" applyBorder="1" applyAlignment="1">
      <alignment horizontal="right" wrapText="1" shrinkToFit="1"/>
    </xf>
    <xf numFmtId="167" fontId="52" fillId="9" borderId="14" xfId="21" applyNumberFormat="1" applyFont="1" applyFill="1" applyBorder="1" applyAlignment="1">
      <alignment horizontal="right" wrapText="1" shrinkToFit="1"/>
    </xf>
    <xf numFmtId="164" fontId="50" fillId="9" borderId="0" xfId="20" applyNumberFormat="1" applyFont="1" applyFill="1" applyBorder="1" applyAlignment="1">
      <alignment horizontal="left" vertical="center" wrapText="1" shrinkToFit="1"/>
    </xf>
    <xf numFmtId="166" fontId="50" fillId="9" borderId="0" xfId="20" applyNumberFormat="1" applyFont="1" applyFill="1" applyBorder="1" applyAlignment="1">
      <alignment horizontal="center" vertical="center" wrapText="1" shrinkToFit="1"/>
    </xf>
    <xf numFmtId="166" fontId="87" fillId="9" borderId="0" xfId="20" applyNumberFormat="1" applyFont="1" applyFill="1" applyBorder="1" applyAlignment="1">
      <alignment horizontal="center" vertical="center" wrapText="1" shrinkToFit="1"/>
    </xf>
    <xf numFmtId="167" fontId="50" fillId="9" borderId="0" xfId="21" applyNumberFormat="1" applyFont="1" applyFill="1" applyBorder="1" applyAlignment="1">
      <alignment horizontal="center" vertical="center" wrapText="1" shrinkToFit="1"/>
    </xf>
    <xf numFmtId="0" fontId="50" fillId="9" borderId="0" xfId="23" applyFont="1" applyFill="1" applyBorder="1" applyAlignment="1">
      <alignment vertical="center" wrapText="1"/>
      <protection/>
    </xf>
    <xf numFmtId="165" fontId="50" fillId="9" borderId="0" xfId="20" applyNumberFormat="1" applyFont="1" applyFill="1" applyBorder="1" applyAlignment="1">
      <alignment horizontal="right" vertical="center" wrapText="1" indent="1"/>
    </xf>
    <xf numFmtId="167" fontId="50" fillId="9" borderId="0" xfId="21" applyNumberFormat="1" applyFont="1" applyFill="1" applyBorder="1" applyAlignment="1">
      <alignment horizontal="center" vertical="center" wrapText="1"/>
    </xf>
    <xf numFmtId="164" fontId="52" fillId="9" borderId="0" xfId="20" applyNumberFormat="1" applyFont="1" applyFill="1" applyBorder="1" applyAlignment="1">
      <alignment horizontal="left" vertical="center" wrapText="1" shrinkToFit="1"/>
    </xf>
    <xf numFmtId="10" fontId="52" fillId="9" borderId="0" xfId="21" applyNumberFormat="1" applyFont="1" applyFill="1" applyBorder="1" applyAlignment="1">
      <alignment horizontal="center" vertical="center" wrapText="1" shrinkToFit="1"/>
    </xf>
    <xf numFmtId="164" fontId="52" fillId="9" borderId="0" xfId="20" applyFont="1" applyFill="1" applyBorder="1" applyAlignment="1">
      <alignment horizontal="center" vertical="center" wrapText="1" shrinkToFit="1"/>
    </xf>
    <xf numFmtId="0" fontId="50" fillId="9" borderId="0" xfId="23" applyFont="1" applyFill="1" applyBorder="1" applyAlignment="1">
      <alignment horizontal="left" wrapText="1" shrinkToFit="1"/>
      <protection/>
    </xf>
    <xf numFmtId="165" fontId="50" fillId="9" borderId="0" xfId="20" applyNumberFormat="1" applyFont="1" applyFill="1" applyBorder="1" applyAlignment="1">
      <alignment horizontal="right" wrapText="1" shrinkToFit="1"/>
    </xf>
    <xf numFmtId="9" fontId="50" fillId="9" borderId="0" xfId="30" applyFont="1" applyFill="1" applyBorder="1" applyAlignment="1">
      <alignment horizontal="right" wrapText="1" shrinkToFit="1"/>
    </xf>
    <xf numFmtId="0" fontId="87" fillId="9" borderId="0" xfId="23" applyFont="1" applyFill="1" applyBorder="1" applyAlignment="1">
      <alignment horizontal="left" wrapText="1" shrinkToFit="1"/>
      <protection/>
    </xf>
    <xf numFmtId="0" fontId="89" fillId="9" borderId="9" xfId="23" applyFont="1" applyFill="1" applyBorder="1" applyAlignment="1">
      <alignment wrapText="1"/>
      <protection/>
    </xf>
    <xf numFmtId="165" fontId="89" fillId="9" borderId="9" xfId="20" applyNumberFormat="1" applyFont="1" applyFill="1" applyBorder="1" applyAlignment="1">
      <alignment horizontal="right" wrapText="1"/>
    </xf>
    <xf numFmtId="9" fontId="88" fillId="9" borderId="9" xfId="30" applyFont="1" applyFill="1" applyBorder="1" applyAlignment="1">
      <alignment horizontal="right" wrapText="1"/>
    </xf>
    <xf numFmtId="0" fontId="50" fillId="9" borderId="0" xfId="23" applyNumberFormat="1" applyFont="1" applyFill="1" applyBorder="1" applyAlignment="1">
      <alignment horizontal="left" wrapText="1" shrinkToFit="1"/>
      <protection/>
    </xf>
    <xf numFmtId="0" fontId="50" fillId="9" borderId="5" xfId="23" applyNumberFormat="1" applyFont="1" applyFill="1" applyBorder="1" applyAlignment="1">
      <alignment horizontal="left" wrapText="1" shrinkToFit="1"/>
      <protection/>
    </xf>
    <xf numFmtId="165" fontId="50" fillId="9" borderId="5" xfId="20" applyNumberFormat="1" applyFont="1" applyFill="1" applyBorder="1" applyAlignment="1">
      <alignment horizontal="right" wrapText="1" shrinkToFit="1"/>
    </xf>
    <xf numFmtId="9" fontId="50" fillId="9" borderId="5" xfId="30" applyFont="1" applyFill="1" applyBorder="1" applyAlignment="1">
      <alignment horizontal="right" wrapText="1" shrinkToFit="1"/>
    </xf>
    <xf numFmtId="0" fontId="87" fillId="9" borderId="0" xfId="23" applyNumberFormat="1" applyFont="1" applyFill="1" applyBorder="1" applyAlignment="1">
      <alignment horizontal="left" wrapText="1" shrinkToFit="1"/>
      <protection/>
    </xf>
    <xf numFmtId="0" fontId="87" fillId="0" borderId="5" xfId="23" applyNumberFormat="1" applyFont="1" applyFill="1" applyBorder="1" applyAlignment="1">
      <alignment horizontal="left" wrapText="1" shrinkToFit="1"/>
      <protection/>
    </xf>
    <xf numFmtId="0" fontId="91" fillId="0" borderId="0" xfId="23" applyFont="1" applyFill="1" applyBorder="1" applyAlignment="1">
      <alignment horizontal="left" vertical="center" wrapText="1" shrinkToFit="1"/>
      <protection/>
    </xf>
    <xf numFmtId="167" fontId="50" fillId="9" borderId="0" xfId="21" applyNumberFormat="1" applyFont="1" applyFill="1" applyBorder="1" applyAlignment="1">
      <alignment horizontal="left" wrapText="1" shrinkToFit="1"/>
    </xf>
    <xf numFmtId="167" fontId="50" fillId="9" borderId="0" xfId="21" applyNumberFormat="1" applyFont="1" applyFill="1" applyBorder="1" applyAlignment="1">
      <alignment horizontal="center" wrapText="1" shrinkToFit="1"/>
    </xf>
    <xf numFmtId="3" fontId="97" fillId="9" borderId="0" xfId="0" applyNumberFormat="1" applyFont="1" applyFill="1" applyBorder="1" applyAlignment="1">
      <alignment horizontal="center" vertical="center"/>
    </xf>
    <xf numFmtId="167" fontId="96" fillId="9" borderId="0" xfId="0" applyNumberFormat="1" applyFont="1" applyFill="1" applyBorder="1" applyAlignment="1">
      <alignment horizontal="center" vertical="center"/>
    </xf>
    <xf numFmtId="4" fontId="96" fillId="9" borderId="0" xfId="0" applyNumberFormat="1" applyFont="1" applyFill="1" applyBorder="1" applyAlignment="1">
      <alignment horizontal="center" vertical="center"/>
    </xf>
    <xf numFmtId="0" fontId="96" fillId="9" borderId="0" xfId="0" applyFont="1" applyFill="1" applyBorder="1" applyAlignment="1">
      <alignment vertical="center"/>
    </xf>
    <xf numFmtId="0" fontId="61" fillId="2" borderId="0" xfId="0" applyFont="1" applyFill="1" applyBorder="1" applyAlignment="1">
      <alignment horizontal="center" wrapText="1" shrinkToFit="1"/>
    </xf>
    <xf numFmtId="0" fontId="61" fillId="2" borderId="0" xfId="0" applyFont="1" applyFill="1" applyBorder="1" applyAlignment="1">
      <alignment horizontal="right" wrapText="1" shrinkToFit="1"/>
    </xf>
    <xf numFmtId="167" fontId="52" fillId="4" borderId="0" xfId="21" applyNumberFormat="1" applyFont="1" applyFill="1" applyBorder="1" applyAlignment="1">
      <alignment horizontal="center" vertical="center" wrapText="1" shrinkToFit="1"/>
    </xf>
    <xf numFmtId="167" fontId="52" fillId="9" borderId="0" xfId="21" applyNumberFormat="1" applyFont="1" applyFill="1" applyBorder="1" applyAlignment="1">
      <alignment horizontal="center" vertical="center" wrapText="1" shrinkToFit="1"/>
    </xf>
    <xf numFmtId="167" fontId="52" fillId="4" borderId="6" xfId="21" applyNumberFormat="1" applyFont="1" applyFill="1" applyBorder="1" applyAlignment="1">
      <alignment horizontal="center" vertical="center" wrapText="1" shrinkToFit="1"/>
    </xf>
    <xf numFmtId="0" fontId="45" fillId="0" borderId="0" xfId="0" applyFont="1" applyBorder="1" applyAlignment="1">
      <alignment horizontal="center" vertical="center"/>
    </xf>
    <xf numFmtId="0" fontId="45" fillId="0" borderId="6" xfId="0" applyFont="1" applyBorder="1" applyAlignment="1">
      <alignment horizontal="center" vertical="center"/>
    </xf>
    <xf numFmtId="0" fontId="20" fillId="8" borderId="0" xfId="0" applyFont="1" applyFill="1" applyBorder="1" applyAlignment="1">
      <alignment horizontal="center" vertical="center"/>
    </xf>
    <xf numFmtId="0" fontId="20" fillId="7" borderId="0" xfId="0" applyFont="1" applyFill="1" applyBorder="1" applyAlignment="1">
      <alignment horizontal="center" vertical="center" wrapText="1" shrinkToFit="1"/>
    </xf>
    <xf numFmtId="0" fontId="45" fillId="0" borderId="0" xfId="0" applyFont="1" applyFill="1" applyBorder="1" applyAlignment="1">
      <alignment horizontal="center" vertical="center"/>
    </xf>
    <xf numFmtId="0" fontId="34" fillId="0" borderId="0" xfId="0" applyFont="1" applyBorder="1" applyAlignment="1">
      <alignment horizontal="center" vertical="center"/>
    </xf>
    <xf numFmtId="0" fontId="20" fillId="8" borderId="0" xfId="23" applyFont="1" applyFill="1" applyBorder="1" applyAlignment="1">
      <alignment horizontal="center" vertical="center" shrinkToFit="1"/>
      <protection/>
    </xf>
    <xf numFmtId="0" fontId="50" fillId="2" borderId="1" xfId="0" applyNumberFormat="1" applyFont="1" applyFill="1" applyBorder="1" applyAlignment="1" quotePrefix="1">
      <alignment horizontal="center" vertical="center" shrinkToFit="1"/>
    </xf>
    <xf numFmtId="0" fontId="85" fillId="8" borderId="0" xfId="0" applyFont="1" applyFill="1" applyBorder="1" applyAlignment="1">
      <alignment horizontal="left" vertical="center"/>
    </xf>
    <xf numFmtId="0" fontId="85" fillId="7" borderId="0" xfId="0" applyFont="1" applyFill="1" applyBorder="1" applyAlignment="1">
      <alignment horizontal="center" vertical="center" wrapText="1" shrinkToFit="1"/>
    </xf>
    <xf numFmtId="0" fontId="86" fillId="0" borderId="0" xfId="0" applyFont="1" applyBorder="1" applyAlignment="1">
      <alignment horizontal="center" vertical="center" wrapText="1"/>
    </xf>
    <xf numFmtId="0" fontId="50" fillId="0" borderId="0" xfId="23" applyFont="1" applyFill="1" applyBorder="1" applyAlignment="1">
      <alignment horizontal="left" wrapText="1" shrinkToFit="1"/>
      <protection/>
    </xf>
    <xf numFmtId="0" fontId="19" fillId="7" borderId="0" xfId="0" applyFont="1" applyFill="1" applyBorder="1" applyAlignment="1">
      <alignment horizontal="center" vertical="center" wrapText="1" shrinkToFit="1"/>
    </xf>
    <xf numFmtId="0" fontId="24" fillId="2" borderId="0" xfId="0" applyFont="1" applyFill="1" applyBorder="1" applyAlignment="1">
      <alignment horizontal="left" vertical="center" wrapText="1"/>
    </xf>
    <xf numFmtId="0" fontId="31" fillId="0" borderId="7" xfId="0" applyFont="1" applyBorder="1" applyAlignment="1">
      <alignment horizontal="center" vertical="center" wrapText="1"/>
    </xf>
    <xf numFmtId="0" fontId="24" fillId="4" borderId="0" xfId="0" applyFont="1" applyFill="1" applyBorder="1" applyAlignment="1">
      <alignment horizontal="left" vertical="center" wrapText="1"/>
    </xf>
    <xf numFmtId="0" fontId="19" fillId="6" borderId="0" xfId="0" applyFont="1" applyFill="1" applyBorder="1" applyAlignment="1">
      <alignment horizontal="center" vertical="center" wrapText="1" shrinkToFit="1"/>
    </xf>
    <xf numFmtId="0" fontId="26" fillId="2" borderId="0" xfId="0" applyFont="1" applyFill="1" applyAlignment="1">
      <alignment horizontal="left" vertical="center" wrapText="1"/>
    </xf>
    <xf numFmtId="0" fontId="25" fillId="2" borderId="0" xfId="0" applyFont="1" applyFill="1" applyAlignment="1">
      <alignment horizontal="left" vertical="center" wrapText="1"/>
    </xf>
    <xf numFmtId="0" fontId="23" fillId="2" borderId="0" xfId="23" applyFont="1" applyFill="1" applyBorder="1" applyAlignment="1">
      <alignment horizontal="left" vertical="center" wrapText="1" shrinkToFit="1"/>
      <protection/>
    </xf>
    <xf numFmtId="0" fontId="25" fillId="2" borderId="0" xfId="0" applyFont="1" applyFill="1" applyBorder="1" applyAlignment="1">
      <alignment horizontal="left" vertical="center" wrapText="1"/>
    </xf>
    <xf numFmtId="0" fontId="26" fillId="4" borderId="0" xfId="0" applyFont="1" applyFill="1" applyAlignment="1">
      <alignment horizontal="left" vertical="center" wrapText="1"/>
    </xf>
    <xf numFmtId="0" fontId="30" fillId="0" borderId="7" xfId="0" applyFont="1" applyBorder="1" applyAlignment="1">
      <alignment horizontal="center" vertical="center" wrapText="1"/>
    </xf>
    <xf numFmtId="0" fontId="19" fillId="8" borderId="0" xfId="0" applyFont="1" applyFill="1" applyBorder="1" applyAlignment="1">
      <alignment horizontal="center" vertical="center" wrapText="1" shrinkToFit="1"/>
    </xf>
    <xf numFmtId="0" fontId="76" fillId="0" borderId="0" xfId="0" applyFont="1" applyFill="1" applyAlignment="1">
      <alignment horizontal="left" wrapText="1"/>
    </xf>
    <xf numFmtId="0" fontId="76" fillId="0" borderId="0" xfId="29" applyFont="1" applyFill="1" applyBorder="1" applyAlignment="1">
      <alignment horizontal="left" vertical="center" wrapText="1"/>
      <protection/>
    </xf>
    <xf numFmtId="0" fontId="76" fillId="2" borderId="0" xfId="29" applyFont="1" applyFill="1" applyBorder="1" applyAlignment="1">
      <alignment horizontal="left" vertical="center" wrapText="1"/>
      <protection/>
    </xf>
    <xf numFmtId="0" fontId="77" fillId="2" borderId="0" xfId="23" applyFont="1" applyFill="1" applyBorder="1" applyAlignment="1">
      <alignment horizontal="left" vertical="center" wrapText="1"/>
      <protection/>
    </xf>
    <xf numFmtId="170" fontId="30" fillId="2" borderId="7" xfId="23" applyNumberFormat="1" applyFont="1" applyFill="1" applyBorder="1" applyAlignment="1">
      <alignment horizontal="center" vertical="center" wrapText="1" shrinkToFit="1"/>
      <protection/>
    </xf>
    <xf numFmtId="0" fontId="49" fillId="7" borderId="0" xfId="0" applyFont="1" applyFill="1" applyBorder="1" applyAlignment="1">
      <alignment horizontal="center" vertical="center" wrapText="1" shrinkToFit="1"/>
    </xf>
    <xf numFmtId="170" fontId="19" fillId="0" borderId="0" xfId="23" applyNumberFormat="1" applyFont="1" applyFill="1" applyBorder="1" applyAlignment="1">
      <alignment horizontal="center" vertical="center" wrapText="1" shrinkToFit="1"/>
      <protection/>
    </xf>
    <xf numFmtId="0" fontId="20" fillId="8" borderId="0" xfId="23" applyFont="1" applyFill="1" applyBorder="1" applyAlignment="1">
      <alignment horizontal="left" vertical="center" shrinkToFit="1"/>
      <protection/>
    </xf>
    <xf numFmtId="0" fontId="49" fillId="8" borderId="0" xfId="23" applyFont="1" applyFill="1" applyBorder="1" applyAlignment="1">
      <alignment horizontal="left" vertical="center" shrinkToFit="1"/>
      <protection/>
    </xf>
    <xf numFmtId="166" fontId="87" fillId="4" borderId="6" xfId="20" applyNumberFormat="1" applyFont="1" applyFill="1" applyBorder="1" applyAlignment="1">
      <alignment horizontal="center" vertical="center" wrapText="1" shrinkToFit="1"/>
    </xf>
    <xf numFmtId="170" fontId="86" fillId="2" borderId="10" xfId="23" applyNumberFormat="1" applyFont="1" applyFill="1" applyBorder="1" applyAlignment="1">
      <alignment horizontal="center" vertical="center" wrapText="1" shrinkToFit="1"/>
      <protection/>
    </xf>
    <xf numFmtId="166" fontId="50" fillId="9" borderId="0" xfId="20" applyNumberFormat="1" applyFont="1" applyFill="1" applyBorder="1" applyAlignment="1">
      <alignment horizontal="center" vertical="center" wrapText="1" shrinkToFit="1"/>
    </xf>
    <xf numFmtId="166" fontId="50" fillId="0" borderId="0" xfId="20" applyNumberFormat="1" applyFont="1" applyFill="1" applyBorder="1" applyAlignment="1">
      <alignment horizontal="center" vertical="center" wrapText="1" shrinkToFit="1"/>
    </xf>
    <xf numFmtId="0" fontId="99" fillId="4" borderId="8" xfId="23" applyFont="1" applyFill="1" applyBorder="1" applyAlignment="1">
      <alignment horizontal="center" vertical="center" wrapText="1" shrinkToFit="1"/>
      <protection/>
    </xf>
    <xf numFmtId="166" fontId="65" fillId="0" borderId="0" xfId="20" applyNumberFormat="1" applyFont="1" applyFill="1" applyBorder="1" applyAlignment="1">
      <alignment horizontal="center" vertical="center" wrapText="1" shrinkToFit="1"/>
    </xf>
    <xf numFmtId="0" fontId="100" fillId="8" borderId="6" xfId="23" applyFont="1" applyFill="1" applyBorder="1" applyAlignment="1">
      <alignment horizontal="left" vertical="center" shrinkToFit="1"/>
      <protection/>
    </xf>
    <xf numFmtId="164" fontId="66" fillId="4" borderId="6" xfId="20" applyNumberFormat="1" applyFont="1" applyFill="1" applyBorder="1" applyAlignment="1">
      <alignment horizontal="center" vertical="center" wrapText="1" shrinkToFit="1"/>
    </xf>
    <xf numFmtId="166" fontId="65" fillId="3" borderId="0" xfId="20" applyNumberFormat="1" applyFont="1" applyFill="1" applyBorder="1" applyAlignment="1">
      <alignment horizontal="center" vertical="center" wrapText="1" shrinkToFit="1"/>
    </xf>
    <xf numFmtId="170" fontId="69" fillId="2" borderId="10" xfId="23" applyNumberFormat="1" applyFont="1" applyFill="1" applyBorder="1" applyAlignment="1">
      <alignment horizontal="center" vertical="center" wrapText="1" shrinkToFit="1"/>
      <protection/>
    </xf>
    <xf numFmtId="0" fontId="71" fillId="4" borderId="8" xfId="23" applyFont="1" applyFill="1" applyBorder="1" applyAlignment="1">
      <alignment horizontal="center" vertical="center" wrapText="1" shrinkToFit="1"/>
      <protection/>
    </xf>
    <xf numFmtId="0" fontId="63" fillId="7" borderId="0" xfId="0" applyFont="1" applyFill="1" applyBorder="1" applyAlignment="1">
      <alignment horizontal="center" vertical="center" wrapText="1" shrinkToFit="1"/>
    </xf>
    <xf numFmtId="0" fontId="68" fillId="8" borderId="6" xfId="23" applyFont="1" applyFill="1" applyBorder="1" applyAlignment="1">
      <alignment horizontal="left" vertical="center" shrinkToFit="1"/>
      <protection/>
    </xf>
  </cellXfs>
  <cellStyles count="17">
    <cellStyle name="Normal" xfId="0"/>
    <cellStyle name="Percent" xfId="15"/>
    <cellStyle name="Currency" xfId="16"/>
    <cellStyle name="Currency [0]" xfId="17"/>
    <cellStyle name="Comma" xfId="18"/>
    <cellStyle name="Comma [0]" xfId="19"/>
    <cellStyle name="Millares" xfId="20"/>
    <cellStyle name="Porcentaje" xfId="21"/>
    <cellStyle name="Normal_IV-trim  2002" xfId="22"/>
    <cellStyle name="Normal 2" xfId="23"/>
    <cellStyle name="Comma_IV-trim  2002" xfId="24"/>
    <cellStyle name="Normal 3" xfId="25"/>
    <cellStyle name="Comma 2" xfId="26"/>
    <cellStyle name="Percent 2" xfId="27"/>
    <cellStyle name="Normal_IS Mexico y CA" xfId="28"/>
    <cellStyle name="Normal_Sudamérica" xfId="29"/>
    <cellStyle name="Porcentaje 2" xfId="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all" sz="1200" b="1" i="0" u="none" baseline="0">
                <a:solidFill>
                  <a:schemeClr val="tx1">
                    <a:lumMod val="65000"/>
                    <a:lumOff val="35000"/>
                  </a:schemeClr>
                </a:solidFill>
                <a:latin typeface="+mn-lt"/>
                <a:ea typeface="Calibri"/>
                <a:cs typeface="Calibri"/>
              </a:rPr>
              <a:t>vOLUME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2">
                  <a:shade val="50000"/>
                </a:schemeClr>
              </a:solidFill>
              <a:ln>
                <a:noFill/>
              </a:ln>
              <a:effectLst>
                <a:outerShdw blurRad="63500" sx="102000" sy="102000" algn="ctr" rotWithShape="0">
                  <a:prstClr val="black">
                    <a:alpha val="20000"/>
                  </a:prstClr>
                </a:outerShdw>
              </a:effectLst>
            </c:spPr>
          </c:dPt>
          <c:dPt>
            <c:idx val="1"/>
            <c:spPr>
              <a:solidFill>
                <a:schemeClr val="accent2">
                  <a:shade val="70000"/>
                </a:schemeClr>
              </a:solidFill>
              <a:ln>
                <a:noFill/>
              </a:ln>
              <a:effectLst>
                <a:outerShdw blurRad="63500" sx="102000" sy="102000" algn="ctr" rotWithShape="0">
                  <a:prstClr val="black">
                    <a:alpha val="20000"/>
                  </a:prstClr>
                </a:outerShdw>
              </a:effectLst>
            </c:spPr>
          </c:dPt>
          <c:dPt>
            <c:idx val="2"/>
            <c:spPr>
              <a:solidFill>
                <a:schemeClr val="accent2">
                  <a:shade val="90000"/>
                </a:schemeClr>
              </a:solidFill>
              <a:ln>
                <a:noFill/>
              </a:ln>
              <a:effectLst>
                <a:outerShdw blurRad="63500" sx="102000" sy="102000" algn="ctr" rotWithShape="0">
                  <a:prstClr val="black">
                    <a:alpha val="20000"/>
                  </a:prstClr>
                </a:outerShdw>
              </a:effectLst>
            </c:spPr>
          </c:dPt>
          <c:dPt>
            <c:idx val="3"/>
            <c:spPr>
              <a:solidFill>
                <a:schemeClr val="accent2">
                  <a:tint val="90000"/>
                </a:schemeClr>
              </a:solidFill>
              <a:ln>
                <a:noFill/>
              </a:ln>
              <a:effectLst>
                <a:outerShdw blurRad="63500" sx="102000" sy="102000" algn="ctr" rotWithShape="0">
                  <a:prstClr val="black">
                    <a:alpha val="20000"/>
                  </a:prstClr>
                </a:outerShdw>
              </a:effectLst>
            </c:spPr>
          </c:dPt>
          <c:dPt>
            <c:idx val="4"/>
            <c:spPr>
              <a:solidFill>
                <a:schemeClr val="accent2">
                  <a:tint val="70000"/>
                </a:schemeClr>
              </a:solidFill>
              <a:ln>
                <a:noFill/>
              </a:ln>
              <a:effectLst>
                <a:outerShdw blurRad="63500" sx="102000" sy="102000" algn="ctr" rotWithShape="0">
                  <a:prstClr val="black">
                    <a:alpha val="20000"/>
                  </a:prstClr>
                </a:outerShdw>
              </a:effectLst>
            </c:spPr>
          </c:dPt>
          <c:dPt>
            <c:idx val="5"/>
            <c:spPr>
              <a:solidFill>
                <a:schemeClr val="accent2">
                  <a:tint val="50000"/>
                </a:schemeClr>
              </a:solidFill>
              <a:ln>
                <a:noFill/>
              </a:ln>
              <a:effectLst>
                <a:outerShdw blurRad="63500" sx="102000" sy="102000" algn="ctr" rotWithShape="0">
                  <a:prstClr val="black">
                    <a:alpha val="20000"/>
                  </a:prstClr>
                </a:outerShdw>
              </a:effectLst>
            </c:spPr>
          </c:dPt>
          <c:dLbls>
            <c:dLbl>
              <c:idx val="0"/>
              <c:txPr>
                <a:bodyPr vert="horz" rot="0" anchor="ctr">
                  <a:spAutoFit/>
                </a:bodyPr>
                <a:lstStyle/>
                <a:p>
                  <a:pPr algn="ctr">
                    <a:defRPr lang="en-US" cap="none" sz="800" b="1" i="0" u="none" baseline="0">
                      <a:solidFill>
                        <a:schemeClr val="accent2">
                          <a:shade val="50000"/>
                        </a:schemeClr>
                      </a:solidFill>
                      <a:latin typeface="+mn-lt"/>
                      <a:ea typeface="Calibri"/>
                      <a:cs typeface="Calibri"/>
                    </a:defRPr>
                  </a:pPr>
                </a:p>
              </c:txPr>
              <c:numFmt formatCode="General" sourceLinked="1"/>
              <c:spPr>
                <a:noFill/>
                <a:ln>
                  <a:noFill/>
                </a:ln>
              </c:spPr>
              <c:dLblPos val="outEnd"/>
              <c:showLegendKey val="0"/>
              <c:showVal val="0"/>
              <c:showBubbleSize val="0"/>
              <c:showCatName val="1"/>
              <c:showSerName val="0"/>
              <c:showPercent val="1"/>
            </c:dLbl>
            <c:dLbl>
              <c:idx val="1"/>
              <c:txPr>
                <a:bodyPr vert="horz" rot="0" anchor="ctr">
                  <a:spAutoFit/>
                </a:bodyPr>
                <a:lstStyle/>
                <a:p>
                  <a:pPr algn="ctr">
                    <a:defRPr lang="en-US" cap="none" sz="800" b="1" i="0" u="none" baseline="0">
                      <a:solidFill>
                        <a:schemeClr val="accent2">
                          <a:shade val="70000"/>
                        </a:schemeClr>
                      </a:solidFill>
                      <a:latin typeface="+mn-lt"/>
                      <a:ea typeface="Calibri"/>
                      <a:cs typeface="Calibri"/>
                    </a:defRPr>
                  </a:pPr>
                </a:p>
              </c:txPr>
              <c:numFmt formatCode="General" sourceLinked="1"/>
              <c:spPr>
                <a:noFill/>
                <a:ln>
                  <a:noFill/>
                </a:ln>
              </c:spPr>
              <c:dLblPos val="outEnd"/>
              <c:showLegendKey val="0"/>
              <c:showVal val="0"/>
              <c:showBubbleSize val="0"/>
              <c:showCatName val="1"/>
              <c:showSerName val="0"/>
              <c:showPercent val="1"/>
            </c:dLbl>
            <c:dLbl>
              <c:idx val="2"/>
              <c:txPr>
                <a:bodyPr vert="horz" rot="0" anchor="ctr">
                  <a:spAutoFit/>
                </a:bodyPr>
                <a:lstStyle/>
                <a:p>
                  <a:pPr algn="ctr">
                    <a:defRPr lang="en-US" cap="none" sz="800" b="1" i="0" u="none" baseline="0">
                      <a:solidFill>
                        <a:schemeClr val="accent2">
                          <a:shade val="90000"/>
                        </a:schemeClr>
                      </a:solidFill>
                      <a:latin typeface="+mn-lt"/>
                      <a:ea typeface="Calibri"/>
                      <a:cs typeface="Calibri"/>
                    </a:defRPr>
                  </a:pPr>
                </a:p>
              </c:txPr>
              <c:numFmt formatCode="General" sourceLinked="1"/>
              <c:spPr>
                <a:noFill/>
                <a:ln>
                  <a:noFill/>
                </a:ln>
              </c:spPr>
              <c:dLblPos val="outEnd"/>
              <c:showLegendKey val="0"/>
              <c:showVal val="0"/>
              <c:showBubbleSize val="0"/>
              <c:showCatName val="1"/>
              <c:showSerName val="0"/>
              <c:showPercent val="1"/>
            </c:dLbl>
            <c:dLbl>
              <c:idx val="3"/>
              <c:txPr>
                <a:bodyPr vert="horz" rot="0" anchor="ctr">
                  <a:spAutoFit/>
                </a:bodyPr>
                <a:lstStyle/>
                <a:p>
                  <a:pPr algn="ctr">
                    <a:defRPr lang="en-US" cap="none" sz="800" b="1" i="0" u="none" baseline="0">
                      <a:solidFill>
                        <a:schemeClr val="accent2">
                          <a:tint val="90000"/>
                        </a:schemeClr>
                      </a:solidFill>
                      <a:latin typeface="+mn-lt"/>
                      <a:ea typeface="Calibri"/>
                      <a:cs typeface="Calibri"/>
                    </a:defRPr>
                  </a:pPr>
                </a:p>
              </c:txPr>
              <c:numFmt formatCode="General" sourceLinked="1"/>
              <c:spPr>
                <a:noFill/>
                <a:ln>
                  <a:noFill/>
                </a:ln>
              </c:spPr>
              <c:dLblPos val="outEnd"/>
              <c:showLegendKey val="0"/>
              <c:showVal val="0"/>
              <c:showBubbleSize val="0"/>
              <c:showCatName val="1"/>
              <c:showSerName val="0"/>
              <c:showPercent val="1"/>
            </c:dLbl>
            <c:dLbl>
              <c:idx val="4"/>
              <c:layout>
                <c:manualLayout>
                  <c:x val="-0.0415"/>
                  <c:y val="0"/>
                </c:manualLayout>
              </c:layout>
              <c:txPr>
                <a:bodyPr vert="horz" rot="0" anchor="ctr">
                  <a:spAutoFit/>
                </a:bodyPr>
                <a:lstStyle/>
                <a:p>
                  <a:pPr algn="ctr">
                    <a:defRPr lang="en-US" cap="none" sz="800" b="1" i="0" u="none" baseline="0">
                      <a:solidFill>
                        <a:schemeClr val="accent2">
                          <a:tint val="70000"/>
                        </a:schemeClr>
                      </a:solidFill>
                      <a:latin typeface="+mn-lt"/>
                      <a:ea typeface="Calibri"/>
                      <a:cs typeface="Calibri"/>
                    </a:defRPr>
                  </a:pPr>
                </a:p>
              </c:txPr>
              <c:numFmt formatCode="General" sourceLinked="1"/>
              <c:spPr>
                <a:noFill/>
                <a:ln>
                  <a:noFill/>
                </a:ln>
              </c:spPr>
              <c:dLblPos val="bestFit"/>
              <c:showLegendKey val="0"/>
              <c:showVal val="0"/>
              <c:showBubbleSize val="0"/>
              <c:showCatName val="1"/>
              <c:showSerName val="0"/>
              <c:showPercent val="1"/>
            </c:dLbl>
            <c:dLbl>
              <c:idx val="5"/>
              <c:txPr>
                <a:bodyPr vert="horz" rot="0" anchor="ctr">
                  <a:spAutoFit/>
                </a:bodyPr>
                <a:lstStyle/>
                <a:p>
                  <a:pPr algn="ctr">
                    <a:defRPr lang="en-US" cap="none" sz="800" b="1" i="0" u="none" baseline="0">
                      <a:solidFill>
                        <a:schemeClr val="accent2">
                          <a:tint val="50000"/>
                        </a:schemeClr>
                      </a:solidFill>
                      <a:latin typeface="+mn-lt"/>
                      <a:ea typeface="Calibri"/>
                      <a:cs typeface="Calibri"/>
                    </a:defRPr>
                  </a:pPr>
                </a:p>
              </c:txPr>
              <c:numFmt formatCode="General" sourceLinked="1"/>
              <c:spPr>
                <a:noFill/>
                <a:ln>
                  <a:noFill/>
                </a:ln>
              </c:spPr>
              <c:dLblPos val="outEnd"/>
              <c:showLegendKey val="0"/>
              <c:showVal val="0"/>
              <c:showBubbleSize val="0"/>
              <c:showCatName val="1"/>
              <c:showSerName val="0"/>
              <c:showPercent val="1"/>
            </c:dLbl>
            <c:numFmt formatCode="General" sourceLinked="1"/>
            <c:spPr>
              <a:noFill/>
              <a:ln>
                <a:noFill/>
              </a:ln>
            </c:spPr>
            <c:txPr>
              <a:bodyPr vert="horz" rot="0" anchor="ctr">
                <a:spAutoFit/>
              </a:bodyPr>
              <a:lstStyle/>
              <a:p>
                <a:pPr algn="ctr">
                  <a:defRPr lang="en-US" cap="none" sz="800" b="1" i="0" u="none" baseline="0">
                    <a:solidFill>
                      <a:schemeClr val="accent2"/>
                    </a:solidFill>
                    <a:latin typeface="+mn-lt"/>
                    <a:ea typeface="Calibri"/>
                    <a:cs typeface="Calibri"/>
                  </a:defRPr>
                </a:pPr>
              </a:p>
            </c:txPr>
            <c:dLblPos val="outEnd"/>
            <c:showLegendKey val="0"/>
            <c:showVal val="0"/>
            <c:showBubbleSize val="0"/>
            <c:showCatName val="1"/>
            <c:showSerName val="0"/>
            <c:showLeaderLines val="1"/>
            <c:showPercent val="1"/>
            <c:leaderLines>
              <c:spPr>
                <a:ln w="9525" cap="flat" cmpd="sng">
                  <a:solidFill>
                    <a:schemeClr val="tx1">
                      <a:lumMod val="35000"/>
                      <a:lumOff val="65000"/>
                    </a:schemeClr>
                  </a:solidFill>
                  <a:round/>
                </a:ln>
              </c:spPr>
            </c:leaderLines>
          </c:dLbls>
          <c:cat>
            <c:strRef>
              <c:f>'Volumen Q'!$Q$22:$Q$27</c:f>
              <c:strCache/>
            </c:strRef>
          </c:cat>
          <c:val>
            <c:numRef>
              <c:f>'Volumen Q'!$R$6:$R$11</c:f>
              <c:numCache/>
            </c:numRef>
          </c:val>
        </c:ser>
      </c:pieChart>
      <c:spPr>
        <a:noFill/>
        <a:ln>
          <a:noFill/>
        </a:ln>
      </c:spPr>
    </c:plotArea>
    <c:plotVisOnly val="1"/>
    <c:dispBlanksAs val="gap"/>
    <c:showDLblsOverMax val="0"/>
  </c:chart>
  <c:spPr>
    <a:solidFill>
      <a:schemeClr val="bg1"/>
    </a:solidFill>
    <a:ln w="9525">
      <a:no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all" sz="1200" b="1" i="0" u="none" baseline="0">
                <a:solidFill>
                  <a:schemeClr val="tx1">
                    <a:lumMod val="65000"/>
                    <a:lumOff val="35000"/>
                  </a:schemeClr>
                </a:solidFill>
                <a:latin typeface="+mn-lt"/>
                <a:ea typeface="Calibri"/>
                <a:cs typeface="Calibri"/>
              </a:rPr>
              <a:t>vOLUMEn (1)</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2">
                  <a:shade val="50000"/>
                </a:schemeClr>
              </a:solidFill>
              <a:ln>
                <a:noFill/>
              </a:ln>
              <a:effectLst>
                <a:outerShdw blurRad="63500" sx="102000" sy="102000" algn="ctr" rotWithShape="0">
                  <a:prstClr val="black">
                    <a:alpha val="20000"/>
                  </a:prstClr>
                </a:outerShdw>
              </a:effectLst>
            </c:spPr>
          </c:dPt>
          <c:dPt>
            <c:idx val="1"/>
            <c:spPr>
              <a:solidFill>
                <a:schemeClr val="accent2">
                  <a:shade val="70000"/>
                </a:schemeClr>
              </a:solidFill>
              <a:ln>
                <a:noFill/>
              </a:ln>
              <a:effectLst>
                <a:outerShdw blurRad="63500" sx="102000" sy="102000" algn="ctr" rotWithShape="0">
                  <a:prstClr val="black">
                    <a:alpha val="20000"/>
                  </a:prstClr>
                </a:outerShdw>
              </a:effectLst>
            </c:spPr>
          </c:dPt>
          <c:dPt>
            <c:idx val="2"/>
            <c:spPr>
              <a:solidFill>
                <a:schemeClr val="accent2">
                  <a:shade val="90000"/>
                </a:schemeClr>
              </a:solidFill>
              <a:ln>
                <a:noFill/>
              </a:ln>
              <a:effectLst>
                <a:outerShdw blurRad="63500" sx="102000" sy="102000" algn="ctr" rotWithShape="0">
                  <a:prstClr val="black">
                    <a:alpha val="20000"/>
                  </a:prstClr>
                </a:outerShdw>
              </a:effectLst>
            </c:spPr>
          </c:dPt>
          <c:dPt>
            <c:idx val="3"/>
            <c:spPr>
              <a:solidFill>
                <a:schemeClr val="accent2">
                  <a:tint val="90000"/>
                </a:schemeClr>
              </a:solidFill>
              <a:ln>
                <a:noFill/>
              </a:ln>
              <a:effectLst>
                <a:outerShdw blurRad="63500" sx="102000" sy="102000" algn="ctr" rotWithShape="0">
                  <a:prstClr val="black">
                    <a:alpha val="20000"/>
                  </a:prstClr>
                </a:outerShdw>
              </a:effectLst>
            </c:spPr>
          </c:dPt>
          <c:dPt>
            <c:idx val="4"/>
            <c:spPr>
              <a:solidFill>
                <a:schemeClr val="accent2">
                  <a:tint val="70000"/>
                </a:schemeClr>
              </a:solidFill>
              <a:ln>
                <a:noFill/>
              </a:ln>
              <a:effectLst>
                <a:outerShdw blurRad="63500" sx="102000" sy="102000" algn="ctr" rotWithShape="0">
                  <a:prstClr val="black">
                    <a:alpha val="20000"/>
                  </a:prstClr>
                </a:outerShdw>
              </a:effectLst>
            </c:spPr>
          </c:dPt>
          <c:dPt>
            <c:idx val="5"/>
            <c:spPr>
              <a:solidFill>
                <a:schemeClr val="accent2">
                  <a:tint val="50000"/>
                </a:schemeClr>
              </a:solidFill>
              <a:ln>
                <a:noFill/>
              </a:ln>
              <a:effectLst>
                <a:outerShdw blurRad="63500" sx="102000" sy="102000" algn="ctr" rotWithShape="0">
                  <a:prstClr val="black">
                    <a:alpha val="20000"/>
                  </a:prstClr>
                </a:outerShdw>
              </a:effectLst>
            </c:spPr>
          </c:dPt>
          <c:dLbls>
            <c:dLbl>
              <c:idx val="0"/>
              <c:txPr>
                <a:bodyPr vert="horz" rot="0" anchor="ctr">
                  <a:spAutoFit/>
                </a:bodyPr>
                <a:lstStyle/>
                <a:p>
                  <a:pPr algn="ctr">
                    <a:defRPr lang="en-US" cap="none" sz="800" b="1" i="0" u="none" baseline="0">
                      <a:solidFill>
                        <a:schemeClr val="accent2">
                          <a:shade val="50000"/>
                        </a:schemeClr>
                      </a:solidFill>
                      <a:latin typeface="+mn-lt"/>
                      <a:ea typeface="Calibri"/>
                      <a:cs typeface="Calibri"/>
                    </a:defRPr>
                  </a:pPr>
                </a:p>
              </c:txPr>
              <c:numFmt formatCode="General" sourceLinked="1"/>
              <c:spPr>
                <a:noFill/>
                <a:ln>
                  <a:noFill/>
                </a:ln>
              </c:spPr>
              <c:dLblPos val="outEnd"/>
              <c:showLegendKey val="0"/>
              <c:showVal val="0"/>
              <c:showBubbleSize val="0"/>
              <c:showCatName val="1"/>
              <c:showSerName val="0"/>
              <c:showPercent val="1"/>
            </c:dLbl>
            <c:dLbl>
              <c:idx val="1"/>
              <c:txPr>
                <a:bodyPr vert="horz" rot="0" anchor="ctr">
                  <a:spAutoFit/>
                </a:bodyPr>
                <a:lstStyle/>
                <a:p>
                  <a:pPr algn="ctr">
                    <a:defRPr lang="en-US" cap="none" sz="800" b="1" i="0" u="none" baseline="0">
                      <a:solidFill>
                        <a:schemeClr val="accent2">
                          <a:shade val="70000"/>
                        </a:schemeClr>
                      </a:solidFill>
                      <a:latin typeface="+mn-lt"/>
                      <a:ea typeface="Calibri"/>
                      <a:cs typeface="Calibri"/>
                    </a:defRPr>
                  </a:pPr>
                </a:p>
              </c:txPr>
              <c:numFmt formatCode="General" sourceLinked="1"/>
              <c:spPr>
                <a:noFill/>
                <a:ln>
                  <a:noFill/>
                </a:ln>
              </c:spPr>
              <c:dLblPos val="outEnd"/>
              <c:showLegendKey val="0"/>
              <c:showVal val="0"/>
              <c:showBubbleSize val="0"/>
              <c:showCatName val="1"/>
              <c:showSerName val="0"/>
              <c:showPercent val="1"/>
            </c:dLbl>
            <c:dLbl>
              <c:idx val="2"/>
              <c:txPr>
                <a:bodyPr vert="horz" rot="0" anchor="ctr">
                  <a:spAutoFit/>
                </a:bodyPr>
                <a:lstStyle/>
                <a:p>
                  <a:pPr algn="ctr">
                    <a:defRPr lang="en-US" cap="none" sz="800" b="1" i="0" u="none" baseline="0">
                      <a:solidFill>
                        <a:schemeClr val="accent2">
                          <a:shade val="90000"/>
                        </a:schemeClr>
                      </a:solidFill>
                      <a:latin typeface="+mn-lt"/>
                      <a:ea typeface="Calibri"/>
                      <a:cs typeface="Calibri"/>
                    </a:defRPr>
                  </a:pPr>
                </a:p>
              </c:txPr>
              <c:numFmt formatCode="General" sourceLinked="1"/>
              <c:spPr>
                <a:noFill/>
                <a:ln>
                  <a:noFill/>
                </a:ln>
              </c:spPr>
              <c:dLblPos val="outEnd"/>
              <c:showLegendKey val="0"/>
              <c:showVal val="0"/>
              <c:showBubbleSize val="0"/>
              <c:showCatName val="1"/>
              <c:showSerName val="0"/>
              <c:showPercent val="1"/>
            </c:dLbl>
            <c:dLbl>
              <c:idx val="3"/>
              <c:txPr>
                <a:bodyPr vert="horz" rot="0" anchor="ctr">
                  <a:spAutoFit/>
                </a:bodyPr>
                <a:lstStyle/>
                <a:p>
                  <a:pPr algn="ctr">
                    <a:defRPr lang="en-US" cap="none" sz="800" b="1" i="0" u="none" baseline="0">
                      <a:solidFill>
                        <a:schemeClr val="accent2">
                          <a:tint val="90000"/>
                        </a:schemeClr>
                      </a:solidFill>
                      <a:latin typeface="+mn-lt"/>
                      <a:ea typeface="Calibri"/>
                      <a:cs typeface="Calibri"/>
                    </a:defRPr>
                  </a:pPr>
                </a:p>
              </c:txPr>
              <c:numFmt formatCode="General" sourceLinked="1"/>
              <c:spPr>
                <a:noFill/>
                <a:ln>
                  <a:noFill/>
                </a:ln>
              </c:spPr>
              <c:dLblPos val="outEnd"/>
              <c:showLegendKey val="0"/>
              <c:showVal val="0"/>
              <c:showBubbleSize val="0"/>
              <c:showCatName val="1"/>
              <c:showSerName val="0"/>
              <c:showPercent val="1"/>
            </c:dLbl>
            <c:dLbl>
              <c:idx val="4"/>
              <c:layout>
                <c:manualLayout>
                  <c:x val="-0.0415"/>
                  <c:y val="0"/>
                </c:manualLayout>
              </c:layout>
              <c:txPr>
                <a:bodyPr vert="horz" rot="0" anchor="ctr">
                  <a:spAutoFit/>
                </a:bodyPr>
                <a:lstStyle/>
                <a:p>
                  <a:pPr algn="ctr">
                    <a:defRPr lang="en-US" cap="none" sz="800" b="1" i="0" u="none" baseline="0">
                      <a:solidFill>
                        <a:schemeClr val="accent2">
                          <a:tint val="70000"/>
                        </a:schemeClr>
                      </a:solidFill>
                      <a:latin typeface="+mn-lt"/>
                      <a:ea typeface="Calibri"/>
                      <a:cs typeface="Calibri"/>
                    </a:defRPr>
                  </a:pPr>
                </a:p>
              </c:txPr>
              <c:numFmt formatCode="General" sourceLinked="1"/>
              <c:spPr>
                <a:noFill/>
                <a:ln>
                  <a:noFill/>
                </a:ln>
              </c:spPr>
              <c:dLblPos val="bestFit"/>
              <c:showLegendKey val="0"/>
              <c:showVal val="0"/>
              <c:showBubbleSize val="0"/>
              <c:showCatName val="1"/>
              <c:showSerName val="0"/>
              <c:showPercent val="1"/>
            </c:dLbl>
            <c:dLbl>
              <c:idx val="5"/>
              <c:txPr>
                <a:bodyPr vert="horz" rot="0" anchor="ctr">
                  <a:spAutoFit/>
                </a:bodyPr>
                <a:lstStyle/>
                <a:p>
                  <a:pPr algn="ctr">
                    <a:defRPr lang="en-US" cap="none" sz="800" b="1" i="0" u="none" baseline="0">
                      <a:solidFill>
                        <a:schemeClr val="accent2">
                          <a:tint val="50000"/>
                        </a:schemeClr>
                      </a:solidFill>
                      <a:latin typeface="+mn-lt"/>
                      <a:ea typeface="Calibri"/>
                      <a:cs typeface="Calibri"/>
                    </a:defRPr>
                  </a:pPr>
                </a:p>
              </c:txPr>
              <c:numFmt formatCode="General" sourceLinked="1"/>
              <c:spPr>
                <a:noFill/>
                <a:ln>
                  <a:noFill/>
                </a:ln>
              </c:spPr>
              <c:dLblPos val="outEnd"/>
              <c:showLegendKey val="0"/>
              <c:showVal val="0"/>
              <c:showBubbleSize val="0"/>
              <c:showCatName val="1"/>
              <c:showSerName val="0"/>
              <c:showPercent val="1"/>
            </c:dLbl>
            <c:numFmt formatCode="General" sourceLinked="1"/>
            <c:spPr>
              <a:noFill/>
              <a:ln>
                <a:noFill/>
              </a:ln>
            </c:spPr>
            <c:txPr>
              <a:bodyPr vert="horz" rot="0" anchor="ctr">
                <a:spAutoFit/>
              </a:bodyPr>
              <a:lstStyle/>
              <a:p>
                <a:pPr algn="ctr">
                  <a:defRPr lang="en-US" cap="none" sz="800" b="1" i="0" u="none" baseline="0">
                    <a:solidFill>
                      <a:schemeClr val="accent2"/>
                    </a:solidFill>
                    <a:latin typeface="+mn-lt"/>
                    <a:ea typeface="Calibri"/>
                    <a:cs typeface="Calibri"/>
                  </a:defRPr>
                </a:pPr>
              </a:p>
            </c:txPr>
            <c:dLblPos val="outEnd"/>
            <c:showLegendKey val="0"/>
            <c:showVal val="0"/>
            <c:showBubbleSize val="0"/>
            <c:showCatName val="1"/>
            <c:showSerName val="0"/>
            <c:showLeaderLines val="1"/>
            <c:showPercent val="1"/>
            <c:leaderLines>
              <c:spPr>
                <a:ln w="9525" cap="flat" cmpd="sng">
                  <a:solidFill>
                    <a:schemeClr val="tx1">
                      <a:lumMod val="35000"/>
                      <a:lumOff val="65000"/>
                    </a:schemeClr>
                  </a:solidFill>
                  <a:round/>
                </a:ln>
              </c:spPr>
            </c:leaderLines>
          </c:dLbls>
          <c:cat>
            <c:strRef>
              <c:f>'Volumen Q'!$Z$6:$Z$11</c:f>
              <c:strCache/>
            </c:strRef>
          </c:cat>
          <c:val>
            <c:numRef>
              <c:f>'Volumen Q'!$R$6:$R$11</c:f>
              <c:numCache/>
            </c:numRef>
          </c:val>
        </c:ser>
      </c:pieChart>
      <c:spPr>
        <a:noFill/>
        <a:ln>
          <a:noFill/>
        </a:ln>
      </c:spPr>
    </c:plotArea>
    <c:plotVisOnly val="1"/>
    <c:dispBlanksAs val="gap"/>
    <c:showDLblsOverMax val="0"/>
  </c:chart>
  <c:spPr>
    <a:solidFill>
      <a:schemeClr val="bg1"/>
    </a:solidFill>
    <a:ln w="9525">
      <a:no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all" sz="1200" b="1" i="0" u="none" baseline="0">
                <a:solidFill>
                  <a:schemeClr val="tx1">
                    <a:lumMod val="65000"/>
                    <a:lumOff val="35000"/>
                  </a:schemeClr>
                </a:solidFill>
                <a:latin typeface="+mn-lt"/>
                <a:ea typeface="Calibri"/>
                <a:cs typeface="Calibri"/>
              </a:rPr>
              <a:t>Transactions (2)</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2">
                  <a:shade val="50000"/>
                </a:schemeClr>
              </a:solidFill>
              <a:ln>
                <a:noFill/>
              </a:ln>
              <a:effectLst>
                <a:outerShdw blurRad="63500" sx="102000" sy="102000" algn="ctr" rotWithShape="0">
                  <a:prstClr val="black">
                    <a:alpha val="20000"/>
                  </a:prstClr>
                </a:outerShdw>
              </a:effectLst>
            </c:spPr>
          </c:dPt>
          <c:dPt>
            <c:idx val="1"/>
            <c:spPr>
              <a:solidFill>
                <a:schemeClr val="accent2">
                  <a:shade val="70000"/>
                </a:schemeClr>
              </a:solidFill>
              <a:ln>
                <a:noFill/>
              </a:ln>
              <a:effectLst>
                <a:outerShdw blurRad="63500" sx="102000" sy="102000" algn="ctr" rotWithShape="0">
                  <a:prstClr val="black">
                    <a:alpha val="20000"/>
                  </a:prstClr>
                </a:outerShdw>
              </a:effectLst>
            </c:spPr>
          </c:dPt>
          <c:dPt>
            <c:idx val="2"/>
            <c:spPr>
              <a:solidFill>
                <a:schemeClr val="accent2">
                  <a:shade val="90000"/>
                </a:schemeClr>
              </a:solidFill>
              <a:ln>
                <a:noFill/>
              </a:ln>
              <a:effectLst>
                <a:outerShdw blurRad="63500" sx="102000" sy="102000" algn="ctr" rotWithShape="0">
                  <a:prstClr val="black">
                    <a:alpha val="20000"/>
                  </a:prstClr>
                </a:outerShdw>
              </a:effectLst>
            </c:spPr>
          </c:dPt>
          <c:dPt>
            <c:idx val="3"/>
            <c:spPr>
              <a:solidFill>
                <a:schemeClr val="accent2">
                  <a:tint val="90000"/>
                </a:schemeClr>
              </a:solidFill>
              <a:ln>
                <a:noFill/>
              </a:ln>
              <a:effectLst>
                <a:outerShdw blurRad="63500" sx="102000" sy="102000" algn="ctr" rotWithShape="0">
                  <a:prstClr val="black">
                    <a:alpha val="20000"/>
                  </a:prstClr>
                </a:outerShdw>
              </a:effectLst>
            </c:spPr>
          </c:dPt>
          <c:dPt>
            <c:idx val="4"/>
            <c:spPr>
              <a:solidFill>
                <a:schemeClr val="accent2">
                  <a:tint val="70000"/>
                </a:schemeClr>
              </a:solidFill>
              <a:ln>
                <a:noFill/>
              </a:ln>
              <a:effectLst>
                <a:outerShdw blurRad="63500" sx="102000" sy="102000" algn="ctr" rotWithShape="0">
                  <a:prstClr val="black">
                    <a:alpha val="20000"/>
                  </a:prstClr>
                </a:outerShdw>
              </a:effectLst>
            </c:spPr>
          </c:dPt>
          <c:dPt>
            <c:idx val="5"/>
            <c:spPr>
              <a:solidFill>
                <a:schemeClr val="accent2">
                  <a:tint val="50000"/>
                </a:schemeClr>
              </a:solidFill>
              <a:ln>
                <a:noFill/>
              </a:ln>
              <a:effectLst>
                <a:outerShdw blurRad="63500" sx="102000" sy="102000" algn="ctr" rotWithShape="0">
                  <a:prstClr val="black">
                    <a:alpha val="20000"/>
                  </a:prstClr>
                </a:outerShdw>
              </a:effectLst>
            </c:spPr>
          </c:dPt>
          <c:dLbls>
            <c:dLbl>
              <c:idx val="0"/>
              <c:txPr>
                <a:bodyPr vert="horz" rot="0" anchor="ctr">
                  <a:spAutoFit/>
                </a:bodyPr>
                <a:lstStyle/>
                <a:p>
                  <a:pPr algn="ctr">
                    <a:defRPr lang="en-US" cap="none" sz="800" b="1" i="0" u="none" baseline="0">
                      <a:solidFill>
                        <a:schemeClr val="accent2">
                          <a:shade val="50000"/>
                        </a:schemeClr>
                      </a:solidFill>
                      <a:latin typeface="+mn-lt"/>
                      <a:ea typeface="Calibri"/>
                      <a:cs typeface="Calibri"/>
                    </a:defRPr>
                  </a:pPr>
                </a:p>
              </c:txPr>
              <c:numFmt formatCode="General" sourceLinked="1"/>
              <c:spPr>
                <a:noFill/>
                <a:ln>
                  <a:noFill/>
                </a:ln>
              </c:spPr>
              <c:dLblPos val="outEnd"/>
              <c:showLegendKey val="0"/>
              <c:showVal val="0"/>
              <c:showBubbleSize val="0"/>
              <c:showCatName val="1"/>
              <c:showSerName val="0"/>
              <c:showPercent val="1"/>
            </c:dLbl>
            <c:dLbl>
              <c:idx val="1"/>
              <c:txPr>
                <a:bodyPr vert="horz" rot="0" anchor="ctr">
                  <a:spAutoFit/>
                </a:bodyPr>
                <a:lstStyle/>
                <a:p>
                  <a:pPr algn="ctr">
                    <a:defRPr lang="en-US" cap="none" sz="800" b="1" i="0" u="none" baseline="0">
                      <a:solidFill>
                        <a:schemeClr val="accent2">
                          <a:shade val="70000"/>
                        </a:schemeClr>
                      </a:solidFill>
                      <a:latin typeface="+mn-lt"/>
                      <a:ea typeface="Calibri"/>
                      <a:cs typeface="Calibri"/>
                    </a:defRPr>
                  </a:pPr>
                </a:p>
              </c:txPr>
              <c:numFmt formatCode="General" sourceLinked="1"/>
              <c:spPr>
                <a:noFill/>
                <a:ln>
                  <a:noFill/>
                </a:ln>
              </c:spPr>
              <c:dLblPos val="outEnd"/>
              <c:showLegendKey val="0"/>
              <c:showVal val="0"/>
              <c:showBubbleSize val="0"/>
              <c:showCatName val="1"/>
              <c:showSerName val="0"/>
              <c:showPercent val="1"/>
            </c:dLbl>
            <c:dLbl>
              <c:idx val="2"/>
              <c:txPr>
                <a:bodyPr vert="horz" rot="0" anchor="ctr">
                  <a:spAutoFit/>
                </a:bodyPr>
                <a:lstStyle/>
                <a:p>
                  <a:pPr algn="ctr">
                    <a:defRPr lang="en-US" cap="none" sz="800" b="1" i="0" u="none" baseline="0">
                      <a:solidFill>
                        <a:schemeClr val="accent2">
                          <a:shade val="90000"/>
                        </a:schemeClr>
                      </a:solidFill>
                      <a:latin typeface="+mn-lt"/>
                      <a:ea typeface="Calibri"/>
                      <a:cs typeface="Calibri"/>
                    </a:defRPr>
                  </a:pPr>
                </a:p>
              </c:txPr>
              <c:numFmt formatCode="General" sourceLinked="1"/>
              <c:spPr>
                <a:noFill/>
                <a:ln>
                  <a:noFill/>
                </a:ln>
              </c:spPr>
              <c:dLblPos val="outEnd"/>
              <c:showLegendKey val="0"/>
              <c:showVal val="0"/>
              <c:showBubbleSize val="0"/>
              <c:showCatName val="1"/>
              <c:showSerName val="0"/>
              <c:showPercent val="1"/>
            </c:dLbl>
            <c:dLbl>
              <c:idx val="3"/>
              <c:txPr>
                <a:bodyPr vert="horz" rot="0" anchor="ctr">
                  <a:spAutoFit/>
                </a:bodyPr>
                <a:lstStyle/>
                <a:p>
                  <a:pPr algn="ctr">
                    <a:defRPr lang="en-US" cap="none" sz="800" b="1" i="0" u="none" baseline="0">
                      <a:solidFill>
                        <a:schemeClr val="accent2">
                          <a:tint val="90000"/>
                        </a:schemeClr>
                      </a:solidFill>
                      <a:latin typeface="+mn-lt"/>
                      <a:ea typeface="Calibri"/>
                      <a:cs typeface="Calibri"/>
                    </a:defRPr>
                  </a:pPr>
                </a:p>
              </c:txPr>
              <c:numFmt formatCode="General" sourceLinked="1"/>
              <c:spPr>
                <a:noFill/>
                <a:ln>
                  <a:noFill/>
                </a:ln>
              </c:spPr>
              <c:dLblPos val="outEnd"/>
              <c:showLegendKey val="0"/>
              <c:showVal val="0"/>
              <c:showBubbleSize val="0"/>
              <c:showCatName val="1"/>
              <c:showSerName val="0"/>
              <c:showPercent val="1"/>
            </c:dLbl>
            <c:dLbl>
              <c:idx val="4"/>
              <c:layout>
                <c:manualLayout>
                  <c:x val="-0.0415"/>
                  <c:y val="0"/>
                </c:manualLayout>
              </c:layout>
              <c:txPr>
                <a:bodyPr vert="horz" rot="0" anchor="ctr">
                  <a:spAutoFit/>
                </a:bodyPr>
                <a:lstStyle/>
                <a:p>
                  <a:pPr algn="ctr">
                    <a:defRPr lang="en-US" cap="none" sz="800" b="1" i="0" u="none" baseline="0">
                      <a:solidFill>
                        <a:schemeClr val="accent2">
                          <a:tint val="70000"/>
                        </a:schemeClr>
                      </a:solidFill>
                      <a:latin typeface="+mn-lt"/>
                      <a:ea typeface="Calibri"/>
                      <a:cs typeface="Calibri"/>
                    </a:defRPr>
                  </a:pPr>
                </a:p>
              </c:txPr>
              <c:numFmt formatCode="General" sourceLinked="1"/>
              <c:spPr>
                <a:noFill/>
                <a:ln>
                  <a:noFill/>
                </a:ln>
              </c:spPr>
              <c:dLblPos val="bestFit"/>
              <c:showLegendKey val="0"/>
              <c:showVal val="0"/>
              <c:showBubbleSize val="0"/>
              <c:showCatName val="1"/>
              <c:showSerName val="0"/>
              <c:showPercent val="1"/>
            </c:dLbl>
            <c:dLbl>
              <c:idx val="5"/>
              <c:txPr>
                <a:bodyPr vert="horz" rot="0" anchor="ctr">
                  <a:spAutoFit/>
                </a:bodyPr>
                <a:lstStyle/>
                <a:p>
                  <a:pPr algn="ctr">
                    <a:defRPr lang="en-US" cap="none" sz="800" b="1" i="0" u="none" baseline="0">
                      <a:solidFill>
                        <a:schemeClr val="accent2">
                          <a:tint val="50000"/>
                        </a:schemeClr>
                      </a:solidFill>
                      <a:latin typeface="+mn-lt"/>
                      <a:ea typeface="Calibri"/>
                      <a:cs typeface="Calibri"/>
                    </a:defRPr>
                  </a:pPr>
                </a:p>
              </c:txPr>
              <c:numFmt formatCode="General" sourceLinked="1"/>
              <c:spPr>
                <a:noFill/>
                <a:ln>
                  <a:noFill/>
                </a:ln>
              </c:spPr>
              <c:dLblPos val="outEnd"/>
              <c:showLegendKey val="0"/>
              <c:showVal val="0"/>
              <c:showBubbleSize val="0"/>
              <c:showCatName val="1"/>
              <c:showSerName val="0"/>
              <c:showPercent val="1"/>
            </c:dLbl>
            <c:numFmt formatCode="General" sourceLinked="1"/>
            <c:spPr>
              <a:noFill/>
              <a:ln>
                <a:noFill/>
              </a:ln>
            </c:spPr>
            <c:txPr>
              <a:bodyPr vert="horz" rot="0" anchor="ctr">
                <a:spAutoFit/>
              </a:bodyPr>
              <a:lstStyle/>
              <a:p>
                <a:pPr algn="ctr">
                  <a:defRPr lang="en-US" cap="none" sz="800" b="1" i="0" u="none" baseline="0">
                    <a:solidFill>
                      <a:schemeClr val="accent2"/>
                    </a:solidFill>
                    <a:latin typeface="+mn-lt"/>
                    <a:ea typeface="Calibri"/>
                    <a:cs typeface="Calibri"/>
                  </a:defRPr>
                </a:pPr>
              </a:p>
            </c:txPr>
            <c:dLblPos val="outEnd"/>
            <c:showLegendKey val="0"/>
            <c:showVal val="0"/>
            <c:showBubbleSize val="0"/>
            <c:showCatName val="1"/>
            <c:showSerName val="0"/>
            <c:showLeaderLines val="1"/>
            <c:showPercent val="1"/>
            <c:leaderLines>
              <c:spPr>
                <a:ln w="9525" cap="flat" cmpd="sng">
                  <a:solidFill>
                    <a:schemeClr val="tx1">
                      <a:lumMod val="35000"/>
                      <a:lumOff val="65000"/>
                    </a:schemeClr>
                  </a:solidFill>
                  <a:round/>
                </a:ln>
              </c:spPr>
            </c:leaderLines>
          </c:dLbls>
          <c:cat>
            <c:strRef>
              <c:f>'Volumen Q'!$Q$22:$Q$27</c:f>
              <c:strCache/>
            </c:strRef>
          </c:cat>
          <c:val>
            <c:numRef>
              <c:f>'Volumen Q'!$R$22:$R$27</c:f>
              <c:numCache/>
            </c:numRef>
          </c:val>
        </c:ser>
      </c:pieChart>
      <c:spPr>
        <a:noFill/>
        <a:ln>
          <a:noFill/>
        </a:ln>
      </c:spPr>
    </c:plotArea>
    <c:plotVisOnly val="1"/>
    <c:dispBlanksAs val="gap"/>
    <c:showDLblsOverMax val="0"/>
  </c:chart>
  <c:spPr>
    <a:solidFill>
      <a:schemeClr val="bg1"/>
    </a:solidFill>
    <a:ln w="9525">
      <a:no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all" sz="1200" b="1" i="0" u="none" baseline="0">
                <a:solidFill>
                  <a:schemeClr val="tx1">
                    <a:lumMod val="65000"/>
                    <a:lumOff val="35000"/>
                  </a:schemeClr>
                </a:solidFill>
                <a:latin typeface="+mn-lt"/>
                <a:ea typeface="Calibri"/>
                <a:cs typeface="Calibri"/>
              </a:rPr>
              <a:t>TRANSACCIONES (2)</a:t>
            </a:r>
          </a:p>
        </c:rich>
      </c:tx>
      <c:layout/>
      <c:overlay val="0"/>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2">
                  <a:shade val="50000"/>
                </a:schemeClr>
              </a:solidFill>
              <a:ln>
                <a:noFill/>
              </a:ln>
              <a:effectLst>
                <a:outerShdw blurRad="63500" sx="102000" sy="102000" algn="ctr" rotWithShape="0">
                  <a:prstClr val="black">
                    <a:alpha val="20000"/>
                  </a:prstClr>
                </a:outerShdw>
              </a:effectLst>
            </c:spPr>
          </c:dPt>
          <c:dPt>
            <c:idx val="1"/>
            <c:spPr>
              <a:solidFill>
                <a:schemeClr val="accent2">
                  <a:shade val="70000"/>
                </a:schemeClr>
              </a:solidFill>
              <a:ln>
                <a:noFill/>
              </a:ln>
              <a:effectLst>
                <a:outerShdw blurRad="63500" sx="102000" sy="102000" algn="ctr" rotWithShape="0">
                  <a:prstClr val="black">
                    <a:alpha val="20000"/>
                  </a:prstClr>
                </a:outerShdw>
              </a:effectLst>
            </c:spPr>
          </c:dPt>
          <c:dPt>
            <c:idx val="2"/>
            <c:spPr>
              <a:solidFill>
                <a:schemeClr val="accent2">
                  <a:shade val="90000"/>
                </a:schemeClr>
              </a:solidFill>
              <a:ln>
                <a:noFill/>
              </a:ln>
              <a:effectLst>
                <a:outerShdw blurRad="63500" sx="102000" sy="102000" algn="ctr" rotWithShape="0">
                  <a:prstClr val="black">
                    <a:alpha val="20000"/>
                  </a:prstClr>
                </a:outerShdw>
              </a:effectLst>
            </c:spPr>
          </c:dPt>
          <c:dPt>
            <c:idx val="3"/>
            <c:spPr>
              <a:solidFill>
                <a:schemeClr val="accent2">
                  <a:tint val="90000"/>
                </a:schemeClr>
              </a:solidFill>
              <a:ln>
                <a:noFill/>
              </a:ln>
              <a:effectLst>
                <a:outerShdw blurRad="63500" sx="102000" sy="102000" algn="ctr" rotWithShape="0">
                  <a:prstClr val="black">
                    <a:alpha val="20000"/>
                  </a:prstClr>
                </a:outerShdw>
              </a:effectLst>
            </c:spPr>
          </c:dPt>
          <c:dPt>
            <c:idx val="4"/>
            <c:spPr>
              <a:solidFill>
                <a:schemeClr val="accent2">
                  <a:tint val="70000"/>
                </a:schemeClr>
              </a:solidFill>
              <a:ln>
                <a:noFill/>
              </a:ln>
              <a:effectLst>
                <a:outerShdw blurRad="63500" sx="102000" sy="102000" algn="ctr" rotWithShape="0">
                  <a:prstClr val="black">
                    <a:alpha val="20000"/>
                  </a:prstClr>
                </a:outerShdw>
              </a:effectLst>
            </c:spPr>
          </c:dPt>
          <c:dPt>
            <c:idx val="5"/>
            <c:spPr>
              <a:solidFill>
                <a:schemeClr val="accent2">
                  <a:tint val="50000"/>
                </a:schemeClr>
              </a:solidFill>
              <a:ln>
                <a:noFill/>
              </a:ln>
              <a:effectLst>
                <a:outerShdw blurRad="63500" sx="102000" sy="102000" algn="ctr" rotWithShape="0">
                  <a:prstClr val="black">
                    <a:alpha val="20000"/>
                  </a:prstClr>
                </a:outerShdw>
              </a:effectLst>
            </c:spPr>
          </c:dPt>
          <c:dLbls>
            <c:dLbl>
              <c:idx val="0"/>
              <c:txPr>
                <a:bodyPr vert="horz" rot="0" anchor="ctr">
                  <a:spAutoFit/>
                </a:bodyPr>
                <a:lstStyle/>
                <a:p>
                  <a:pPr algn="ctr">
                    <a:defRPr lang="en-US" cap="none" sz="800" b="1" i="0" u="none" baseline="0">
                      <a:solidFill>
                        <a:schemeClr val="accent2">
                          <a:shade val="50000"/>
                        </a:schemeClr>
                      </a:solidFill>
                      <a:latin typeface="+mn-lt"/>
                      <a:ea typeface="Calibri"/>
                      <a:cs typeface="Calibri"/>
                    </a:defRPr>
                  </a:pPr>
                </a:p>
              </c:txPr>
              <c:numFmt formatCode="General" sourceLinked="1"/>
              <c:spPr>
                <a:noFill/>
                <a:ln>
                  <a:noFill/>
                </a:ln>
              </c:spPr>
              <c:dLblPos val="outEnd"/>
              <c:showLegendKey val="0"/>
              <c:showVal val="0"/>
              <c:showBubbleSize val="0"/>
              <c:showCatName val="1"/>
              <c:showSerName val="0"/>
              <c:showPercent val="1"/>
            </c:dLbl>
            <c:dLbl>
              <c:idx val="1"/>
              <c:txPr>
                <a:bodyPr vert="horz" rot="0" anchor="ctr">
                  <a:spAutoFit/>
                </a:bodyPr>
                <a:lstStyle/>
                <a:p>
                  <a:pPr algn="ctr">
                    <a:defRPr lang="en-US" cap="none" sz="800" b="1" i="0" u="none" baseline="0">
                      <a:solidFill>
                        <a:schemeClr val="accent2">
                          <a:shade val="70000"/>
                        </a:schemeClr>
                      </a:solidFill>
                      <a:latin typeface="+mn-lt"/>
                      <a:ea typeface="Calibri"/>
                      <a:cs typeface="Calibri"/>
                    </a:defRPr>
                  </a:pPr>
                </a:p>
              </c:txPr>
              <c:numFmt formatCode="General" sourceLinked="1"/>
              <c:spPr>
                <a:noFill/>
                <a:ln>
                  <a:noFill/>
                </a:ln>
              </c:spPr>
              <c:dLblPos val="outEnd"/>
              <c:showLegendKey val="0"/>
              <c:showVal val="0"/>
              <c:showBubbleSize val="0"/>
              <c:showCatName val="1"/>
              <c:showSerName val="0"/>
              <c:showPercent val="1"/>
            </c:dLbl>
            <c:dLbl>
              <c:idx val="2"/>
              <c:txPr>
                <a:bodyPr vert="horz" rot="0" anchor="ctr">
                  <a:spAutoFit/>
                </a:bodyPr>
                <a:lstStyle/>
                <a:p>
                  <a:pPr algn="ctr">
                    <a:defRPr lang="en-US" cap="none" sz="800" b="1" i="0" u="none" baseline="0">
                      <a:solidFill>
                        <a:schemeClr val="accent2">
                          <a:shade val="90000"/>
                        </a:schemeClr>
                      </a:solidFill>
                      <a:latin typeface="+mn-lt"/>
                      <a:ea typeface="Calibri"/>
                      <a:cs typeface="Calibri"/>
                    </a:defRPr>
                  </a:pPr>
                </a:p>
              </c:txPr>
              <c:numFmt formatCode="General" sourceLinked="1"/>
              <c:spPr>
                <a:noFill/>
                <a:ln>
                  <a:noFill/>
                </a:ln>
              </c:spPr>
              <c:dLblPos val="outEnd"/>
              <c:showLegendKey val="0"/>
              <c:showVal val="0"/>
              <c:showBubbleSize val="0"/>
              <c:showCatName val="1"/>
              <c:showSerName val="0"/>
              <c:showPercent val="1"/>
            </c:dLbl>
            <c:dLbl>
              <c:idx val="3"/>
              <c:txPr>
                <a:bodyPr vert="horz" rot="0" anchor="ctr">
                  <a:spAutoFit/>
                </a:bodyPr>
                <a:lstStyle/>
                <a:p>
                  <a:pPr algn="ctr">
                    <a:defRPr lang="en-US" cap="none" sz="800" b="1" i="0" u="none" baseline="0">
                      <a:solidFill>
                        <a:schemeClr val="accent2">
                          <a:tint val="90000"/>
                        </a:schemeClr>
                      </a:solidFill>
                      <a:latin typeface="+mn-lt"/>
                      <a:ea typeface="Calibri"/>
                      <a:cs typeface="Calibri"/>
                    </a:defRPr>
                  </a:pPr>
                </a:p>
              </c:txPr>
              <c:numFmt formatCode="General" sourceLinked="1"/>
              <c:spPr>
                <a:noFill/>
                <a:ln>
                  <a:noFill/>
                </a:ln>
              </c:spPr>
              <c:dLblPos val="outEnd"/>
              <c:showLegendKey val="0"/>
              <c:showVal val="0"/>
              <c:showBubbleSize val="0"/>
              <c:showCatName val="1"/>
              <c:showSerName val="0"/>
              <c:showPercent val="1"/>
            </c:dLbl>
            <c:dLbl>
              <c:idx val="4"/>
              <c:layout>
                <c:manualLayout>
                  <c:x val="-0.0415"/>
                  <c:y val="0"/>
                </c:manualLayout>
              </c:layout>
              <c:txPr>
                <a:bodyPr vert="horz" rot="0" anchor="ctr">
                  <a:spAutoFit/>
                </a:bodyPr>
                <a:lstStyle/>
                <a:p>
                  <a:pPr algn="ctr">
                    <a:defRPr lang="en-US" cap="none" sz="800" b="1" i="0" u="none" baseline="0">
                      <a:solidFill>
                        <a:schemeClr val="accent2">
                          <a:tint val="70000"/>
                        </a:schemeClr>
                      </a:solidFill>
                      <a:latin typeface="+mn-lt"/>
                      <a:ea typeface="Calibri"/>
                      <a:cs typeface="Calibri"/>
                    </a:defRPr>
                  </a:pPr>
                </a:p>
              </c:txPr>
              <c:numFmt formatCode="General" sourceLinked="1"/>
              <c:spPr>
                <a:noFill/>
                <a:ln>
                  <a:noFill/>
                </a:ln>
              </c:spPr>
              <c:dLblPos val="bestFit"/>
              <c:showLegendKey val="0"/>
              <c:showVal val="0"/>
              <c:showBubbleSize val="0"/>
              <c:showCatName val="1"/>
              <c:showSerName val="0"/>
              <c:showPercent val="1"/>
            </c:dLbl>
            <c:dLbl>
              <c:idx val="5"/>
              <c:txPr>
                <a:bodyPr vert="horz" rot="0" anchor="ctr">
                  <a:spAutoFit/>
                </a:bodyPr>
                <a:lstStyle/>
                <a:p>
                  <a:pPr algn="ctr">
                    <a:defRPr lang="en-US" cap="none" sz="800" b="1" i="0" u="none" baseline="0">
                      <a:solidFill>
                        <a:schemeClr val="accent2">
                          <a:tint val="50000"/>
                        </a:schemeClr>
                      </a:solidFill>
                      <a:latin typeface="+mn-lt"/>
                      <a:ea typeface="Calibri"/>
                      <a:cs typeface="Calibri"/>
                    </a:defRPr>
                  </a:pPr>
                </a:p>
              </c:txPr>
              <c:numFmt formatCode="General" sourceLinked="1"/>
              <c:spPr>
                <a:noFill/>
                <a:ln>
                  <a:noFill/>
                </a:ln>
              </c:spPr>
              <c:dLblPos val="outEnd"/>
              <c:showLegendKey val="0"/>
              <c:showVal val="0"/>
              <c:showBubbleSize val="0"/>
              <c:showCatName val="1"/>
              <c:showSerName val="0"/>
              <c:showPercent val="1"/>
            </c:dLbl>
            <c:numFmt formatCode="General" sourceLinked="1"/>
            <c:spPr>
              <a:noFill/>
              <a:ln>
                <a:noFill/>
              </a:ln>
            </c:spPr>
            <c:txPr>
              <a:bodyPr vert="horz" rot="0" anchor="ctr">
                <a:spAutoFit/>
              </a:bodyPr>
              <a:lstStyle/>
              <a:p>
                <a:pPr algn="ctr">
                  <a:defRPr lang="en-US" cap="none" sz="800" b="1" i="0" u="none" baseline="0">
                    <a:solidFill>
                      <a:schemeClr val="accent2"/>
                    </a:solidFill>
                    <a:latin typeface="+mn-lt"/>
                    <a:ea typeface="Calibri"/>
                    <a:cs typeface="Calibri"/>
                  </a:defRPr>
                </a:pPr>
              </a:p>
            </c:txPr>
            <c:dLblPos val="outEnd"/>
            <c:showLegendKey val="0"/>
            <c:showVal val="0"/>
            <c:showBubbleSize val="0"/>
            <c:showCatName val="1"/>
            <c:showSerName val="0"/>
            <c:showLeaderLines val="1"/>
            <c:showPercent val="1"/>
            <c:leaderLines>
              <c:spPr>
                <a:ln w="9525" cap="flat" cmpd="sng">
                  <a:solidFill>
                    <a:schemeClr val="tx1">
                      <a:lumMod val="35000"/>
                      <a:lumOff val="65000"/>
                    </a:schemeClr>
                  </a:solidFill>
                  <a:round/>
                </a:ln>
              </c:spPr>
            </c:leaderLines>
          </c:dLbls>
          <c:cat>
            <c:strRef>
              <c:f>'Volumen Q'!$Z$6:$Z$11</c:f>
              <c:strCache/>
            </c:strRef>
          </c:cat>
          <c:val>
            <c:numRef>
              <c:f>'Volumen Q'!$R$22:$R$27</c:f>
              <c:numCache/>
            </c:numRef>
          </c:val>
        </c:ser>
      </c:pieChart>
      <c:spPr>
        <a:noFill/>
        <a:ln>
          <a:noFill/>
        </a:ln>
      </c:spPr>
    </c:plotArea>
    <c:plotVisOnly val="1"/>
    <c:dispBlanksAs val="gap"/>
    <c:showDLblsOverMax val="0"/>
  </c:chart>
  <c:spPr>
    <a:solidFill>
      <a:schemeClr val="bg1"/>
    </a:solidFill>
    <a:ln w="9525">
      <a:no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withinLinear" id="15">
  <a:schemeClr val="accent2"/>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withinLinear" id="15">
  <a:schemeClr val="accent2"/>
</cs:colorStyle>
</file>

<file path=xl/charts/colors4.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4.png" /><Relationship Id="rId4"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704850</xdr:colOff>
      <xdr:row>12</xdr:row>
      <xdr:rowOff>152400</xdr:rowOff>
    </xdr:from>
    <xdr:to>
      <xdr:col>14</xdr:col>
      <xdr:colOff>457200</xdr:colOff>
      <xdr:row>19</xdr:row>
      <xdr:rowOff>152400</xdr:rowOff>
    </xdr:to>
    <xdr:sp macro="" textlink="">
      <xdr:nvSpPr>
        <xdr:cNvPr id="2" name="CuadroTexto 1"/>
        <xdr:cNvSpPr txBox="1"/>
      </xdr:nvSpPr>
      <xdr:spPr>
        <a:xfrm>
          <a:off x="704850" y="2476500"/>
          <a:ext cx="8705850" cy="11334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lvl="0"/>
          <a:r>
            <a:rPr lang="en-US" sz="1100" i="1" baseline="30000">
              <a:solidFill>
                <a:schemeClr val="dk1"/>
              </a:solidFill>
              <a:effectLst/>
              <a:latin typeface="+mn-lt"/>
              <a:ea typeface="+mn-ea"/>
              <a:cs typeface="+mn-cs"/>
            </a:rPr>
            <a:t>(2) Quarterly earnings / outstanding shares. Earnings per share (EPS) for all periods are adjusted to give effect to the stock split resulting in 16,806.7 million shares outstanding. For the convenience of the reader, as a KOF UBL Unit is comprised of 8 shares (3 Series B shares and 5 Series L shares); earnings per unit are equal to EPS multiplied by 8. Each ADS represents 10 KOF UBL Units.</a:t>
          </a:r>
          <a:endParaRPr lang="es-MX" sz="1100" baseline="30000">
            <a:solidFill>
              <a:schemeClr val="dk1"/>
            </a:solidFill>
            <a:effectLst/>
            <a:latin typeface="+mn-lt"/>
            <a:ea typeface="+mn-ea"/>
            <a:cs typeface="+mn-cs"/>
          </a:endParaRPr>
        </a:p>
        <a:p>
          <a:pPr lvl="0"/>
          <a:r>
            <a:rPr lang="en-US" sz="1100" i="1" baseline="30000">
              <a:solidFill>
                <a:schemeClr val="dk1"/>
              </a:solidFill>
              <a:effectLst/>
              <a:latin typeface="+mn-lt"/>
              <a:ea typeface="+mn-ea"/>
              <a:cs typeface="+mn-cs"/>
            </a:rPr>
            <a:t>According to IFRS 5, figures for 2018 do not include the Philippines as it is presented as a discontinued operation as of January 1, 2018.</a:t>
          </a:r>
          <a:endParaRPr lang="es-MX" sz="1100" baseline="30000">
            <a:solidFill>
              <a:schemeClr val="dk1"/>
            </a:solidFill>
            <a:effectLst/>
            <a:latin typeface="+mn-lt"/>
            <a:ea typeface="+mn-ea"/>
            <a:cs typeface="+mn-cs"/>
          </a:endParaRPr>
        </a:p>
        <a:p>
          <a:r>
            <a:rPr lang="en-US" sz="1100" i="1" baseline="30000">
              <a:solidFill>
                <a:schemeClr val="dk1"/>
              </a:solidFill>
              <a:effectLst/>
              <a:latin typeface="+mn-lt"/>
              <a:ea typeface="+mn-ea"/>
              <a:cs typeface="+mn-cs"/>
            </a:rPr>
            <a:t>(3) Please refer to page 7 for our definition of “comparable” and a description of the factors affecting the comparability of our financial and operating performance.</a:t>
          </a:r>
          <a:endParaRPr lang="es-MX" sz="1100" i="1" baseline="300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190500</xdr:rowOff>
    </xdr:from>
    <xdr:to>
      <xdr:col>1</xdr:col>
      <xdr:colOff>0</xdr:colOff>
      <xdr:row>3</xdr:row>
      <xdr:rowOff>0</xdr:rowOff>
    </xdr:to>
    <xdr:pic>
      <xdr:nvPicPr>
        <xdr:cNvPr id="2" name="Picture 2"/>
        <xdr:cNvPicPr preferRelativeResize="1">
          <a:picLocks noChangeAspect="1"/>
        </xdr:cNvPicPr>
      </xdr:nvPicPr>
      <xdr:blipFill>
        <a:blip r:embed="rId1"/>
        <a:stretch>
          <a:fillRect/>
        </a:stretch>
      </xdr:blipFill>
      <xdr:spPr bwMode="auto">
        <a:xfrm>
          <a:off x="657225" y="390525"/>
          <a:ext cx="0" cy="190500"/>
        </a:xfrm>
        <a:prstGeom prst="rect">
          <a:avLst/>
        </a:prstGeom>
        <a:noFill/>
        <a:ln w="9525">
          <a:noFill/>
        </a:ln>
      </xdr:spPr>
    </xdr:pic>
    <xdr:clientData/>
  </xdr:twoCellAnchor>
  <xdr:twoCellAnchor>
    <xdr:from>
      <xdr:col>1</xdr:col>
      <xdr:colOff>0</xdr:colOff>
      <xdr:row>1</xdr:row>
      <xdr:rowOff>190500</xdr:rowOff>
    </xdr:from>
    <xdr:to>
      <xdr:col>1</xdr:col>
      <xdr:colOff>0</xdr:colOff>
      <xdr:row>3</xdr:row>
      <xdr:rowOff>0</xdr:rowOff>
    </xdr:to>
    <xdr:pic>
      <xdr:nvPicPr>
        <xdr:cNvPr id="3" name="Picture 3"/>
        <xdr:cNvPicPr preferRelativeResize="1">
          <a:picLocks noChangeAspect="1"/>
        </xdr:cNvPicPr>
      </xdr:nvPicPr>
      <xdr:blipFill>
        <a:blip r:embed="rId1"/>
        <a:stretch>
          <a:fillRect/>
        </a:stretch>
      </xdr:blipFill>
      <xdr:spPr bwMode="auto">
        <a:xfrm>
          <a:off x="657225" y="390525"/>
          <a:ext cx="0" cy="190500"/>
        </a:xfrm>
        <a:prstGeom prst="rect">
          <a:avLst/>
        </a:prstGeom>
        <a:noFill/>
        <a:ln w="9525">
          <a:noFill/>
        </a:ln>
      </xdr:spPr>
    </xdr:pic>
    <xdr:clientData/>
  </xdr:twoCellAnchor>
  <xdr:twoCellAnchor>
    <xdr:from>
      <xdr:col>1</xdr:col>
      <xdr:colOff>0</xdr:colOff>
      <xdr:row>1</xdr:row>
      <xdr:rowOff>190500</xdr:rowOff>
    </xdr:from>
    <xdr:to>
      <xdr:col>1</xdr:col>
      <xdr:colOff>0</xdr:colOff>
      <xdr:row>3</xdr:row>
      <xdr:rowOff>0</xdr:rowOff>
    </xdr:to>
    <xdr:pic>
      <xdr:nvPicPr>
        <xdr:cNvPr id="4" name="Picture 4"/>
        <xdr:cNvPicPr preferRelativeResize="1">
          <a:picLocks noChangeAspect="1"/>
        </xdr:cNvPicPr>
      </xdr:nvPicPr>
      <xdr:blipFill>
        <a:blip r:embed="rId1"/>
        <a:stretch>
          <a:fillRect/>
        </a:stretch>
      </xdr:blipFill>
      <xdr:spPr bwMode="auto">
        <a:xfrm>
          <a:off x="657225" y="390525"/>
          <a:ext cx="0" cy="190500"/>
        </a:xfrm>
        <a:prstGeom prst="rect">
          <a:avLst/>
        </a:prstGeom>
        <a:noFill/>
        <a:ln w="9525">
          <a:noFill/>
        </a:ln>
      </xdr:spPr>
    </xdr:pic>
    <xdr:clientData/>
  </xdr:twoCellAnchor>
  <xdr:twoCellAnchor>
    <xdr:from>
      <xdr:col>1</xdr:col>
      <xdr:colOff>0</xdr:colOff>
      <xdr:row>1</xdr:row>
      <xdr:rowOff>190500</xdr:rowOff>
    </xdr:from>
    <xdr:to>
      <xdr:col>1</xdr:col>
      <xdr:colOff>0</xdr:colOff>
      <xdr:row>3</xdr:row>
      <xdr:rowOff>0</xdr:rowOff>
    </xdr:to>
    <xdr:pic>
      <xdr:nvPicPr>
        <xdr:cNvPr id="5" name="Picture 6"/>
        <xdr:cNvPicPr preferRelativeResize="1">
          <a:picLocks noChangeAspect="1"/>
        </xdr:cNvPicPr>
      </xdr:nvPicPr>
      <xdr:blipFill>
        <a:blip r:embed="rId1"/>
        <a:stretch>
          <a:fillRect/>
        </a:stretch>
      </xdr:blipFill>
      <xdr:spPr bwMode="auto">
        <a:xfrm>
          <a:off x="657225" y="390525"/>
          <a:ext cx="0" cy="190500"/>
        </a:xfrm>
        <a:prstGeom prst="rect">
          <a:avLst/>
        </a:prstGeom>
        <a:noFill/>
        <a:ln w="9525">
          <a:noFill/>
        </a:ln>
      </xdr:spPr>
    </xdr:pic>
    <xdr:clientData/>
  </xdr:twoCellAnchor>
  <xdr:twoCellAnchor>
    <xdr:from>
      <xdr:col>1</xdr:col>
      <xdr:colOff>0</xdr:colOff>
      <xdr:row>1</xdr:row>
      <xdr:rowOff>190500</xdr:rowOff>
    </xdr:from>
    <xdr:to>
      <xdr:col>1</xdr:col>
      <xdr:colOff>0</xdr:colOff>
      <xdr:row>3</xdr:row>
      <xdr:rowOff>0</xdr:rowOff>
    </xdr:to>
    <xdr:pic>
      <xdr:nvPicPr>
        <xdr:cNvPr id="6" name="Picture 7"/>
        <xdr:cNvPicPr preferRelativeResize="1">
          <a:picLocks noChangeAspect="1"/>
        </xdr:cNvPicPr>
      </xdr:nvPicPr>
      <xdr:blipFill>
        <a:blip r:embed="rId1"/>
        <a:stretch>
          <a:fillRect/>
        </a:stretch>
      </xdr:blipFill>
      <xdr:spPr bwMode="auto">
        <a:xfrm>
          <a:off x="657225" y="390525"/>
          <a:ext cx="0" cy="190500"/>
        </a:xfrm>
        <a:prstGeom prst="rect">
          <a:avLst/>
        </a:prstGeom>
        <a:noFill/>
        <a:ln w="9525">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7</xdr:col>
          <xdr:colOff>0</xdr:colOff>
          <xdr:row>32</xdr:row>
          <xdr:rowOff>0</xdr:rowOff>
        </xdr:from>
        <xdr:to>
          <xdr:col>7</xdr:col>
          <xdr:colOff>0</xdr:colOff>
          <xdr:row>32</xdr:row>
          <xdr:rowOff>0</xdr:rowOff>
        </xdr:to>
        <xdr:sp macro="" textlink="">
          <xdr:nvSpPr>
            <xdr:cNvPr id="30721" name="Object 1" hidden="1">
              <a:extLst xmlns:a="http://schemas.openxmlformats.org/drawingml/2006/main">
                <a:ext uri="{63B3BB69-23CF-44E3-9099-C40C66FF867C}">
                  <a14:compatExt spid="_x0000_s30721"/>
                </a:ext>
                <a:ext uri="{FF2B5EF4-FFF2-40B4-BE49-F238E27FC236}">
                  <a16:creationId xmlns:a16="http://schemas.microsoft.com/office/drawing/2014/main" id="{00000000-0008-0000-0100-00000178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a:solidFill>
            <a:ln xmlns:a="http://schemas.openxmlformats.org/drawingml/2006/main">
              <a:noFill/>
            </a:ln>
            <a:extLst xmlns:a="http://schemas.openxmlformats.org/drawingml/2006/main">
              <a:ext uri="{91240B29-F687-4F45-9708-019B960494DF}">
                <a14:hiddenLine w="1">
                  <a:solidFill>
                    <a:srgbClr val="000000"/>
                  </a:solidFill>
                  <a:miter lim="800000"/>
                  <a:headEnd/>
                  <a:tailEnd/>
                </a14:hiddenLine>
              </a:ext>
            </a:extLst>
          </xdr:spPr>
        </xdr:sp>
        <xdr:clientData/>
      </xdr:twoCellAnchor>
    </mc:Choice>
    <mc:Fallback/>
  </mc:AlternateContent>
  <xdr:twoCellAnchor editAs="oneCell">
    <xdr:from>
      <xdr:col>7</xdr:col>
      <xdr:colOff>95250</xdr:colOff>
      <xdr:row>24</xdr:row>
      <xdr:rowOff>57150</xdr:rowOff>
    </xdr:from>
    <xdr:to>
      <xdr:col>11</xdr:col>
      <xdr:colOff>638175</xdr:colOff>
      <xdr:row>34</xdr:row>
      <xdr:rowOff>95250</xdr:rowOff>
    </xdr:to>
    <xdr:pic>
      <xdr:nvPicPr>
        <xdr:cNvPr id="8" name="Imagen 7"/>
        <xdr:cNvPicPr preferRelativeResize="1">
          <a:picLocks noChangeAspect="1"/>
        </xdr:cNvPicPr>
      </xdr:nvPicPr>
      <xdr:blipFill>
        <a:blip r:embed="rId2"/>
        <a:stretch>
          <a:fillRect/>
        </a:stretch>
      </xdr:blipFill>
      <xdr:spPr>
        <a:xfrm>
          <a:off x="6667500" y="6038850"/>
          <a:ext cx="5200650" cy="27051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133350</xdr:rowOff>
    </xdr:from>
    <xdr:to>
      <xdr:col>0</xdr:col>
      <xdr:colOff>0</xdr:colOff>
      <xdr:row>3</xdr:row>
      <xdr:rowOff>0</xdr:rowOff>
    </xdr:to>
    <xdr:pic>
      <xdr:nvPicPr>
        <xdr:cNvPr id="2" name="Picture 2"/>
        <xdr:cNvPicPr preferRelativeResize="1">
          <a:picLocks noChangeAspect="1"/>
        </xdr:cNvPicPr>
      </xdr:nvPicPr>
      <xdr:blipFill>
        <a:blip r:embed="rId1"/>
        <a:stretch>
          <a:fillRect/>
        </a:stretch>
      </xdr:blipFill>
      <xdr:spPr bwMode="auto">
        <a:xfrm>
          <a:off x="0" y="133350"/>
          <a:ext cx="0" cy="266700"/>
        </a:xfrm>
        <a:prstGeom prst="rect">
          <a:avLst/>
        </a:prstGeom>
        <a:noFill/>
        <a:ln w="9525">
          <a:noFill/>
        </a:ln>
      </xdr:spPr>
    </xdr:pic>
    <xdr:clientData/>
  </xdr:twoCellAnchor>
  <xdr:twoCellAnchor>
    <xdr:from>
      <xdr:col>0</xdr:col>
      <xdr:colOff>0</xdr:colOff>
      <xdr:row>0</xdr:row>
      <xdr:rowOff>133350</xdr:rowOff>
    </xdr:from>
    <xdr:to>
      <xdr:col>0</xdr:col>
      <xdr:colOff>0</xdr:colOff>
      <xdr:row>3</xdr:row>
      <xdr:rowOff>0</xdr:rowOff>
    </xdr:to>
    <xdr:pic>
      <xdr:nvPicPr>
        <xdr:cNvPr id="3" name="Picture 3"/>
        <xdr:cNvPicPr preferRelativeResize="1">
          <a:picLocks noChangeAspect="1"/>
        </xdr:cNvPicPr>
      </xdr:nvPicPr>
      <xdr:blipFill>
        <a:blip r:embed="rId1"/>
        <a:stretch>
          <a:fillRect/>
        </a:stretch>
      </xdr:blipFill>
      <xdr:spPr bwMode="auto">
        <a:xfrm>
          <a:off x="0" y="133350"/>
          <a:ext cx="0" cy="266700"/>
        </a:xfrm>
        <a:prstGeom prst="rect">
          <a:avLst/>
        </a:prstGeom>
        <a:noFill/>
        <a:ln w="9525">
          <a:noFill/>
        </a:ln>
      </xdr:spPr>
    </xdr:pic>
    <xdr:clientData/>
  </xdr:twoCellAnchor>
  <xdr:twoCellAnchor>
    <xdr:from>
      <xdr:col>0</xdr:col>
      <xdr:colOff>0</xdr:colOff>
      <xdr:row>0</xdr:row>
      <xdr:rowOff>133350</xdr:rowOff>
    </xdr:from>
    <xdr:to>
      <xdr:col>0</xdr:col>
      <xdr:colOff>0</xdr:colOff>
      <xdr:row>3</xdr:row>
      <xdr:rowOff>0</xdr:rowOff>
    </xdr:to>
    <xdr:pic>
      <xdr:nvPicPr>
        <xdr:cNvPr id="4" name="Picture 4"/>
        <xdr:cNvPicPr preferRelativeResize="1">
          <a:picLocks noChangeAspect="1"/>
        </xdr:cNvPicPr>
      </xdr:nvPicPr>
      <xdr:blipFill>
        <a:blip r:embed="rId1"/>
        <a:stretch>
          <a:fillRect/>
        </a:stretch>
      </xdr:blipFill>
      <xdr:spPr bwMode="auto">
        <a:xfrm>
          <a:off x="0" y="133350"/>
          <a:ext cx="0" cy="266700"/>
        </a:xfrm>
        <a:prstGeom prst="rect">
          <a:avLst/>
        </a:prstGeom>
        <a:noFill/>
        <a:ln w="9525">
          <a:noFill/>
        </a:ln>
      </xdr:spPr>
    </xdr:pic>
    <xdr:clientData/>
  </xdr:twoCellAnchor>
  <xdr:twoCellAnchor>
    <xdr:from>
      <xdr:col>0</xdr:col>
      <xdr:colOff>0</xdr:colOff>
      <xdr:row>0</xdr:row>
      <xdr:rowOff>133350</xdr:rowOff>
    </xdr:from>
    <xdr:to>
      <xdr:col>0</xdr:col>
      <xdr:colOff>0</xdr:colOff>
      <xdr:row>3</xdr:row>
      <xdr:rowOff>0</xdr:rowOff>
    </xdr:to>
    <xdr:pic>
      <xdr:nvPicPr>
        <xdr:cNvPr id="5" name="Picture 6"/>
        <xdr:cNvPicPr preferRelativeResize="1">
          <a:picLocks noChangeAspect="1"/>
        </xdr:cNvPicPr>
      </xdr:nvPicPr>
      <xdr:blipFill>
        <a:blip r:embed="rId1"/>
        <a:stretch>
          <a:fillRect/>
        </a:stretch>
      </xdr:blipFill>
      <xdr:spPr bwMode="auto">
        <a:xfrm>
          <a:off x="0" y="133350"/>
          <a:ext cx="0" cy="266700"/>
        </a:xfrm>
        <a:prstGeom prst="rect">
          <a:avLst/>
        </a:prstGeom>
        <a:noFill/>
        <a:ln w="9525">
          <a:noFill/>
        </a:ln>
      </xdr:spPr>
    </xdr:pic>
    <xdr:clientData/>
  </xdr:twoCellAnchor>
  <xdr:twoCellAnchor>
    <xdr:from>
      <xdr:col>0</xdr:col>
      <xdr:colOff>0</xdr:colOff>
      <xdr:row>0</xdr:row>
      <xdr:rowOff>133350</xdr:rowOff>
    </xdr:from>
    <xdr:to>
      <xdr:col>0</xdr:col>
      <xdr:colOff>0</xdr:colOff>
      <xdr:row>3</xdr:row>
      <xdr:rowOff>0</xdr:rowOff>
    </xdr:to>
    <xdr:pic>
      <xdr:nvPicPr>
        <xdr:cNvPr id="6" name="Picture 7"/>
        <xdr:cNvPicPr preferRelativeResize="1">
          <a:picLocks noChangeAspect="1"/>
        </xdr:cNvPicPr>
      </xdr:nvPicPr>
      <xdr:blipFill>
        <a:blip r:embed="rId1"/>
        <a:stretch>
          <a:fillRect/>
        </a:stretch>
      </xdr:blipFill>
      <xdr:spPr bwMode="auto">
        <a:xfrm>
          <a:off x="0" y="133350"/>
          <a:ext cx="0" cy="266700"/>
        </a:xfrm>
        <a:prstGeom prst="rect">
          <a:avLst/>
        </a:prstGeom>
        <a:no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152400</xdr:rowOff>
    </xdr:from>
    <xdr:to>
      <xdr:col>0</xdr:col>
      <xdr:colOff>0</xdr:colOff>
      <xdr:row>3</xdr:row>
      <xdr:rowOff>0</xdr:rowOff>
    </xdr:to>
    <xdr:pic>
      <xdr:nvPicPr>
        <xdr:cNvPr id="2" name="Picture 2"/>
        <xdr:cNvPicPr preferRelativeResize="1">
          <a:picLocks noChangeAspect="1"/>
        </xdr:cNvPicPr>
      </xdr:nvPicPr>
      <xdr:blipFill>
        <a:blip r:embed="rId1"/>
        <a:stretch>
          <a:fillRect/>
        </a:stretch>
      </xdr:blipFill>
      <xdr:spPr bwMode="auto">
        <a:xfrm>
          <a:off x="0" y="152400"/>
          <a:ext cx="0" cy="285750"/>
        </a:xfrm>
        <a:prstGeom prst="rect">
          <a:avLst/>
        </a:prstGeom>
        <a:noFill/>
        <a:ln w="9525">
          <a:noFill/>
        </a:ln>
      </xdr:spPr>
    </xdr:pic>
    <xdr:clientData/>
  </xdr:twoCellAnchor>
  <xdr:twoCellAnchor>
    <xdr:from>
      <xdr:col>0</xdr:col>
      <xdr:colOff>0</xdr:colOff>
      <xdr:row>0</xdr:row>
      <xdr:rowOff>152400</xdr:rowOff>
    </xdr:from>
    <xdr:to>
      <xdr:col>0</xdr:col>
      <xdr:colOff>0</xdr:colOff>
      <xdr:row>3</xdr:row>
      <xdr:rowOff>0</xdr:rowOff>
    </xdr:to>
    <xdr:pic>
      <xdr:nvPicPr>
        <xdr:cNvPr id="3" name="Picture 3"/>
        <xdr:cNvPicPr preferRelativeResize="1">
          <a:picLocks noChangeAspect="1"/>
        </xdr:cNvPicPr>
      </xdr:nvPicPr>
      <xdr:blipFill>
        <a:blip r:embed="rId1"/>
        <a:stretch>
          <a:fillRect/>
        </a:stretch>
      </xdr:blipFill>
      <xdr:spPr bwMode="auto">
        <a:xfrm>
          <a:off x="0" y="152400"/>
          <a:ext cx="0" cy="285750"/>
        </a:xfrm>
        <a:prstGeom prst="rect">
          <a:avLst/>
        </a:prstGeom>
        <a:noFill/>
        <a:ln w="9525">
          <a:noFill/>
        </a:ln>
      </xdr:spPr>
    </xdr:pic>
    <xdr:clientData/>
  </xdr:twoCellAnchor>
  <xdr:twoCellAnchor>
    <xdr:from>
      <xdr:col>0</xdr:col>
      <xdr:colOff>0</xdr:colOff>
      <xdr:row>0</xdr:row>
      <xdr:rowOff>152400</xdr:rowOff>
    </xdr:from>
    <xdr:to>
      <xdr:col>0</xdr:col>
      <xdr:colOff>0</xdr:colOff>
      <xdr:row>3</xdr:row>
      <xdr:rowOff>0</xdr:rowOff>
    </xdr:to>
    <xdr:pic>
      <xdr:nvPicPr>
        <xdr:cNvPr id="4" name="Picture 4"/>
        <xdr:cNvPicPr preferRelativeResize="1">
          <a:picLocks noChangeAspect="1"/>
        </xdr:cNvPicPr>
      </xdr:nvPicPr>
      <xdr:blipFill>
        <a:blip r:embed="rId1"/>
        <a:stretch>
          <a:fillRect/>
        </a:stretch>
      </xdr:blipFill>
      <xdr:spPr bwMode="auto">
        <a:xfrm>
          <a:off x="0" y="152400"/>
          <a:ext cx="0" cy="285750"/>
        </a:xfrm>
        <a:prstGeom prst="rect">
          <a:avLst/>
        </a:prstGeom>
        <a:noFill/>
        <a:ln w="9525">
          <a:noFill/>
        </a:ln>
      </xdr:spPr>
    </xdr:pic>
    <xdr:clientData/>
  </xdr:twoCellAnchor>
  <xdr:twoCellAnchor>
    <xdr:from>
      <xdr:col>0</xdr:col>
      <xdr:colOff>0</xdr:colOff>
      <xdr:row>0</xdr:row>
      <xdr:rowOff>152400</xdr:rowOff>
    </xdr:from>
    <xdr:to>
      <xdr:col>0</xdr:col>
      <xdr:colOff>0</xdr:colOff>
      <xdr:row>3</xdr:row>
      <xdr:rowOff>0</xdr:rowOff>
    </xdr:to>
    <xdr:pic>
      <xdr:nvPicPr>
        <xdr:cNvPr id="5" name="Picture 6"/>
        <xdr:cNvPicPr preferRelativeResize="1">
          <a:picLocks noChangeAspect="1"/>
        </xdr:cNvPicPr>
      </xdr:nvPicPr>
      <xdr:blipFill>
        <a:blip r:embed="rId1"/>
        <a:stretch>
          <a:fillRect/>
        </a:stretch>
      </xdr:blipFill>
      <xdr:spPr bwMode="auto">
        <a:xfrm>
          <a:off x="0" y="152400"/>
          <a:ext cx="0" cy="285750"/>
        </a:xfrm>
        <a:prstGeom prst="rect">
          <a:avLst/>
        </a:prstGeom>
        <a:noFill/>
        <a:ln w="9525">
          <a:noFill/>
        </a:ln>
      </xdr:spPr>
    </xdr:pic>
    <xdr:clientData/>
  </xdr:twoCellAnchor>
  <xdr:twoCellAnchor>
    <xdr:from>
      <xdr:col>0</xdr:col>
      <xdr:colOff>0</xdr:colOff>
      <xdr:row>0</xdr:row>
      <xdr:rowOff>152400</xdr:rowOff>
    </xdr:from>
    <xdr:to>
      <xdr:col>0</xdr:col>
      <xdr:colOff>0</xdr:colOff>
      <xdr:row>3</xdr:row>
      <xdr:rowOff>0</xdr:rowOff>
    </xdr:to>
    <xdr:pic>
      <xdr:nvPicPr>
        <xdr:cNvPr id="6" name="Picture 7"/>
        <xdr:cNvPicPr preferRelativeResize="1">
          <a:picLocks noChangeAspect="1"/>
        </xdr:cNvPicPr>
      </xdr:nvPicPr>
      <xdr:blipFill>
        <a:blip r:embed="rId1"/>
        <a:stretch>
          <a:fillRect/>
        </a:stretch>
      </xdr:blipFill>
      <xdr:spPr bwMode="auto">
        <a:xfrm>
          <a:off x="0" y="152400"/>
          <a:ext cx="0" cy="285750"/>
        </a:xfrm>
        <a:prstGeom prst="rect">
          <a:avLst/>
        </a:prstGeom>
        <a:noFill/>
        <a:ln w="9525">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41</xdr:row>
          <xdr:rowOff>0</xdr:rowOff>
        </xdr:from>
        <xdr:to>
          <xdr:col>4</xdr:col>
          <xdr:colOff>0</xdr:colOff>
          <xdr:row>41</xdr:row>
          <xdr:rowOff>0</xdr:rowOff>
        </xdr:to>
        <xdr:sp macro="" textlink="">
          <xdr:nvSpPr>
            <xdr:cNvPr id="40961" name="Object 1" hidden="1">
              <a:extLst xmlns:a="http://schemas.openxmlformats.org/drawingml/2006/main">
                <a:ext uri="{63B3BB69-23CF-44E3-9099-C40C66FF867C}">
                  <a14:compatExt spid="_x0000_s40961"/>
                </a:ext>
                <a:ext uri="{FF2B5EF4-FFF2-40B4-BE49-F238E27FC236}">
                  <a16:creationId xmlns:a16="http://schemas.microsoft.com/office/drawing/2014/main" id="{00000000-0008-0000-0000-0000010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a:solidFill>
            <a:ln xmlns:a="http://schemas.openxmlformats.org/drawingml/2006/main">
              <a:noFill/>
            </a:ln>
            <a:extLst xmlns:a="http://schemas.openxmlformats.org/drawingml/2006/main">
              <a:ext uri="{91240B29-F687-4F45-9708-019B960494DF}">
                <a14:hiddenLine w="1">
                  <a:solidFill>
                    <a:srgbClr val="000000"/>
                  </a:solidFill>
                  <a:miter lim="800000"/>
                  <a:headEnd/>
                  <a:tailEnd/>
                </a14:hiddenLine>
              </a:ext>
            </a:extLst>
          </xdr:spPr>
        </xdr:sp>
        <xdr:clientData/>
      </xdr:twoCellAnchor>
    </mc:Choice>
    <mc:Fallback/>
  </mc:AlternateContent>
  <xdr:twoCellAnchor>
    <xdr:from>
      <xdr:col>0</xdr:col>
      <xdr:colOff>47625</xdr:colOff>
      <xdr:row>40</xdr:row>
      <xdr:rowOff>76200</xdr:rowOff>
    </xdr:from>
    <xdr:to>
      <xdr:col>7</xdr:col>
      <xdr:colOff>819150</xdr:colOff>
      <xdr:row>53</xdr:row>
      <xdr:rowOff>66675</xdr:rowOff>
    </xdr:to>
    <xdr:sp macro="" textlink="">
      <xdr:nvSpPr>
        <xdr:cNvPr id="7" name="CuadroTexto 6"/>
        <xdr:cNvSpPr txBox="1"/>
      </xdr:nvSpPr>
      <xdr:spPr>
        <a:xfrm>
          <a:off x="47625" y="7972425"/>
          <a:ext cx="6486525" cy="19335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lvl="0"/>
          <a:r>
            <a:rPr lang="en-US" sz="1100" i="1" baseline="30000">
              <a:solidFill>
                <a:schemeClr val="dk1"/>
              </a:solidFill>
              <a:effectLst/>
              <a:latin typeface="+mn-lt"/>
              <a:ea typeface="+mn-ea"/>
              <a:cs typeface="+mn-cs"/>
            </a:rPr>
            <a:t>(1) Except volume and average price per unit case figures.</a:t>
          </a:r>
          <a:endParaRPr lang="es-MX" sz="1100" baseline="30000">
            <a:solidFill>
              <a:schemeClr val="dk1"/>
            </a:solidFill>
            <a:effectLst/>
            <a:latin typeface="+mn-lt"/>
            <a:ea typeface="+mn-ea"/>
            <a:cs typeface="+mn-cs"/>
          </a:endParaRPr>
        </a:p>
        <a:p>
          <a:pPr lvl="0"/>
          <a:r>
            <a:rPr lang="en-US" sz="1100" i="1" baseline="30000">
              <a:solidFill>
                <a:schemeClr val="dk1"/>
              </a:solidFill>
              <a:effectLst/>
              <a:latin typeface="+mn-lt"/>
              <a:ea typeface="+mn-ea"/>
              <a:cs typeface="+mn-cs"/>
            </a:rPr>
            <a:t>(2) Please refer to page 12 for revenue breakdown.</a:t>
          </a:r>
          <a:endParaRPr lang="es-MX" sz="1100" baseline="30000">
            <a:solidFill>
              <a:schemeClr val="dk1"/>
            </a:solidFill>
            <a:effectLst/>
            <a:latin typeface="+mn-lt"/>
            <a:ea typeface="+mn-ea"/>
            <a:cs typeface="+mn-cs"/>
          </a:endParaRPr>
        </a:p>
        <a:p>
          <a:pPr lvl="0"/>
          <a:r>
            <a:rPr lang="en-US" sz="1100" i="1" baseline="30000">
              <a:solidFill>
                <a:schemeClr val="dk1"/>
              </a:solidFill>
              <a:effectLst/>
              <a:latin typeface="+mn-lt"/>
              <a:ea typeface="+mn-ea"/>
              <a:cs typeface="+mn-cs"/>
            </a:rPr>
            <a:t>(3) Includes equity method in Jugos del Valle, Leao Alimentos, Estrella Azul, among others. </a:t>
          </a:r>
          <a:endParaRPr lang="es-MX" sz="1100" baseline="30000">
            <a:solidFill>
              <a:schemeClr val="dk1"/>
            </a:solidFill>
            <a:effectLst/>
            <a:latin typeface="+mn-lt"/>
            <a:ea typeface="+mn-ea"/>
            <a:cs typeface="+mn-cs"/>
          </a:endParaRPr>
        </a:p>
        <a:p>
          <a:pPr lvl="0"/>
          <a:r>
            <a:rPr lang="en-US" sz="1100" i="1" baseline="30000">
              <a:solidFill>
                <a:schemeClr val="dk1"/>
              </a:solidFill>
              <a:effectLst/>
              <a:latin typeface="+mn-lt"/>
              <a:ea typeface="+mn-ea"/>
              <a:cs typeface="+mn-cs"/>
            </a:rPr>
            <a:t>(4) According to IFRS 5, figures from 2018 do not include the Philippines as it is presented as a discontinued operation as of January 1, 2018.</a:t>
          </a:r>
          <a:endParaRPr lang="es-MX" sz="1100" baseline="30000">
            <a:solidFill>
              <a:schemeClr val="dk1"/>
            </a:solidFill>
            <a:effectLst/>
            <a:latin typeface="+mn-lt"/>
            <a:ea typeface="+mn-ea"/>
            <a:cs typeface="+mn-cs"/>
          </a:endParaRPr>
        </a:p>
        <a:p>
          <a:pPr lvl="0"/>
          <a:r>
            <a:rPr lang="en-US" sz="1100" i="1" baseline="30000">
              <a:solidFill>
                <a:schemeClr val="dk1"/>
              </a:solidFill>
              <a:effectLst/>
              <a:latin typeface="+mn-lt"/>
              <a:ea typeface="+mn-ea"/>
              <a:cs typeface="+mn-cs"/>
            </a:rPr>
            <a:t>(5) Includes equity method in PIASA, IEQSA, Beta San Miguel, IMER and KSP Participacoes among others.</a:t>
          </a:r>
          <a:endParaRPr lang="es-MX" sz="1100" baseline="30000">
            <a:solidFill>
              <a:schemeClr val="dk1"/>
            </a:solidFill>
            <a:effectLst/>
            <a:latin typeface="+mn-lt"/>
            <a:ea typeface="+mn-ea"/>
            <a:cs typeface="+mn-cs"/>
          </a:endParaRPr>
        </a:p>
        <a:p>
          <a:pPr lvl="0"/>
          <a:r>
            <a:rPr lang="en-US" sz="1100" i="1" baseline="30000">
              <a:solidFill>
                <a:schemeClr val="dk1"/>
              </a:solidFill>
              <a:effectLst/>
              <a:latin typeface="+mn-lt"/>
              <a:ea typeface="+mn-ea"/>
              <a:cs typeface="+mn-cs"/>
            </a:rPr>
            <a:t>(6) The operating income and operating cash flow lines are presented as non-gaap measures for the convenience of the reader.</a:t>
          </a:r>
          <a:endParaRPr lang="es-MX" sz="1100" baseline="30000">
            <a:solidFill>
              <a:schemeClr val="dk1"/>
            </a:solidFill>
            <a:effectLst/>
            <a:latin typeface="+mn-lt"/>
            <a:ea typeface="+mn-ea"/>
            <a:cs typeface="+mn-cs"/>
          </a:endParaRPr>
        </a:p>
        <a:p>
          <a:pPr lvl="0"/>
          <a:r>
            <a:rPr lang="en-US" sz="1100" i="1" baseline="30000">
              <a:solidFill>
                <a:schemeClr val="dk1"/>
              </a:solidFill>
              <a:effectLst/>
              <a:latin typeface="+mn-lt"/>
              <a:ea typeface="+mn-ea"/>
              <a:cs typeface="+mn-cs"/>
            </a:rPr>
            <a:t>(7) Operating cash flow = operating income + depreciation, amortization &amp; other operating non-cash charges.</a:t>
          </a:r>
          <a:endParaRPr lang="es-MX" sz="1100" baseline="30000">
            <a:solidFill>
              <a:schemeClr val="dk1"/>
            </a:solidFill>
            <a:effectLst/>
            <a:latin typeface="+mn-lt"/>
            <a:ea typeface="+mn-ea"/>
            <a:cs typeface="+mn-cs"/>
          </a:endParaRPr>
        </a:p>
        <a:p>
          <a:pPr lvl="0"/>
          <a:r>
            <a:rPr lang="en-US" sz="1100" i="1" baseline="30000">
              <a:solidFill>
                <a:schemeClr val="dk1"/>
              </a:solidFill>
              <a:effectLst/>
              <a:latin typeface="+mn-lt"/>
              <a:ea typeface="+mn-ea"/>
              <a:cs typeface="+mn-cs"/>
            </a:rPr>
            <a:t>(8) Please refer to page 7 for our definition of “comparable” and a description of the factors affecting the comparability of our financial and operating performance.</a:t>
          </a:r>
          <a:endParaRPr lang="es-MX" sz="1100" baseline="30000">
            <a:solidFill>
              <a:schemeClr val="dk1"/>
            </a:solidFill>
            <a:effectLst/>
            <a:latin typeface="+mn-lt"/>
            <a:ea typeface="+mn-ea"/>
            <a:cs typeface="+mn-cs"/>
          </a:endParaRPr>
        </a:p>
        <a:p>
          <a:endParaRPr lang="es-MX" sz="1100"/>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161925</xdr:rowOff>
    </xdr:from>
    <xdr:to>
      <xdr:col>0</xdr:col>
      <xdr:colOff>0</xdr:colOff>
      <xdr:row>3</xdr:row>
      <xdr:rowOff>0</xdr:rowOff>
    </xdr:to>
    <xdr:pic>
      <xdr:nvPicPr>
        <xdr:cNvPr id="2" name="Picture 2"/>
        <xdr:cNvPicPr preferRelativeResize="1">
          <a:picLocks noChangeAspect="1"/>
        </xdr:cNvPicPr>
      </xdr:nvPicPr>
      <xdr:blipFill>
        <a:blip r:embed="rId1"/>
        <a:stretch>
          <a:fillRect/>
        </a:stretch>
      </xdr:blipFill>
      <xdr:spPr bwMode="auto">
        <a:xfrm>
          <a:off x="0" y="161925"/>
          <a:ext cx="0" cy="266700"/>
        </a:xfrm>
        <a:prstGeom prst="rect">
          <a:avLst/>
        </a:prstGeom>
        <a:noFill/>
        <a:ln w="9525">
          <a:noFill/>
        </a:ln>
      </xdr:spPr>
    </xdr:pic>
    <xdr:clientData/>
  </xdr:twoCellAnchor>
  <xdr:twoCellAnchor>
    <xdr:from>
      <xdr:col>0</xdr:col>
      <xdr:colOff>0</xdr:colOff>
      <xdr:row>0</xdr:row>
      <xdr:rowOff>161925</xdr:rowOff>
    </xdr:from>
    <xdr:to>
      <xdr:col>0</xdr:col>
      <xdr:colOff>0</xdr:colOff>
      <xdr:row>3</xdr:row>
      <xdr:rowOff>0</xdr:rowOff>
    </xdr:to>
    <xdr:pic>
      <xdr:nvPicPr>
        <xdr:cNvPr id="3" name="Picture 3"/>
        <xdr:cNvPicPr preferRelativeResize="1">
          <a:picLocks noChangeAspect="1"/>
        </xdr:cNvPicPr>
      </xdr:nvPicPr>
      <xdr:blipFill>
        <a:blip r:embed="rId1"/>
        <a:stretch>
          <a:fillRect/>
        </a:stretch>
      </xdr:blipFill>
      <xdr:spPr bwMode="auto">
        <a:xfrm>
          <a:off x="0" y="161925"/>
          <a:ext cx="0" cy="266700"/>
        </a:xfrm>
        <a:prstGeom prst="rect">
          <a:avLst/>
        </a:prstGeom>
        <a:noFill/>
        <a:ln w="9525">
          <a:noFill/>
        </a:ln>
      </xdr:spPr>
    </xdr:pic>
    <xdr:clientData/>
  </xdr:twoCellAnchor>
  <xdr:twoCellAnchor>
    <xdr:from>
      <xdr:col>0</xdr:col>
      <xdr:colOff>0</xdr:colOff>
      <xdr:row>0</xdr:row>
      <xdr:rowOff>161925</xdr:rowOff>
    </xdr:from>
    <xdr:to>
      <xdr:col>0</xdr:col>
      <xdr:colOff>0</xdr:colOff>
      <xdr:row>3</xdr:row>
      <xdr:rowOff>0</xdr:rowOff>
    </xdr:to>
    <xdr:pic>
      <xdr:nvPicPr>
        <xdr:cNvPr id="4" name="Picture 4"/>
        <xdr:cNvPicPr preferRelativeResize="1">
          <a:picLocks noChangeAspect="1"/>
        </xdr:cNvPicPr>
      </xdr:nvPicPr>
      <xdr:blipFill>
        <a:blip r:embed="rId1"/>
        <a:stretch>
          <a:fillRect/>
        </a:stretch>
      </xdr:blipFill>
      <xdr:spPr bwMode="auto">
        <a:xfrm>
          <a:off x="0" y="161925"/>
          <a:ext cx="0" cy="266700"/>
        </a:xfrm>
        <a:prstGeom prst="rect">
          <a:avLst/>
        </a:prstGeom>
        <a:noFill/>
        <a:ln w="9525">
          <a:noFill/>
        </a:ln>
      </xdr:spPr>
    </xdr:pic>
    <xdr:clientData/>
  </xdr:twoCellAnchor>
  <xdr:twoCellAnchor>
    <xdr:from>
      <xdr:col>0</xdr:col>
      <xdr:colOff>0</xdr:colOff>
      <xdr:row>0</xdr:row>
      <xdr:rowOff>161925</xdr:rowOff>
    </xdr:from>
    <xdr:to>
      <xdr:col>0</xdr:col>
      <xdr:colOff>0</xdr:colOff>
      <xdr:row>3</xdr:row>
      <xdr:rowOff>0</xdr:rowOff>
    </xdr:to>
    <xdr:pic>
      <xdr:nvPicPr>
        <xdr:cNvPr id="5" name="Picture 6"/>
        <xdr:cNvPicPr preferRelativeResize="1">
          <a:picLocks noChangeAspect="1"/>
        </xdr:cNvPicPr>
      </xdr:nvPicPr>
      <xdr:blipFill>
        <a:blip r:embed="rId1"/>
        <a:stretch>
          <a:fillRect/>
        </a:stretch>
      </xdr:blipFill>
      <xdr:spPr bwMode="auto">
        <a:xfrm>
          <a:off x="0" y="161925"/>
          <a:ext cx="0" cy="266700"/>
        </a:xfrm>
        <a:prstGeom prst="rect">
          <a:avLst/>
        </a:prstGeom>
        <a:noFill/>
        <a:ln w="9525">
          <a:noFill/>
        </a:ln>
      </xdr:spPr>
    </xdr:pic>
    <xdr:clientData/>
  </xdr:twoCellAnchor>
  <xdr:twoCellAnchor>
    <xdr:from>
      <xdr:col>0</xdr:col>
      <xdr:colOff>0</xdr:colOff>
      <xdr:row>0</xdr:row>
      <xdr:rowOff>161925</xdr:rowOff>
    </xdr:from>
    <xdr:to>
      <xdr:col>0</xdr:col>
      <xdr:colOff>0</xdr:colOff>
      <xdr:row>3</xdr:row>
      <xdr:rowOff>0</xdr:rowOff>
    </xdr:to>
    <xdr:pic>
      <xdr:nvPicPr>
        <xdr:cNvPr id="6" name="Picture 7"/>
        <xdr:cNvPicPr preferRelativeResize="1">
          <a:picLocks noChangeAspect="1"/>
        </xdr:cNvPicPr>
      </xdr:nvPicPr>
      <xdr:blipFill>
        <a:blip r:embed="rId1"/>
        <a:stretch>
          <a:fillRect/>
        </a:stretch>
      </xdr:blipFill>
      <xdr:spPr bwMode="auto">
        <a:xfrm>
          <a:off x="0" y="161925"/>
          <a:ext cx="0" cy="266700"/>
        </a:xfrm>
        <a:prstGeom prst="rect">
          <a:avLst/>
        </a:prstGeom>
        <a:noFill/>
        <a:ln w="9525">
          <a:noFill/>
        </a:ln>
      </xdr:spPr>
    </xdr:pic>
    <xdr:clientData/>
  </xdr:twoCellAnchor>
  <xdr:twoCellAnchor>
    <xdr:from>
      <xdr:col>0</xdr:col>
      <xdr:colOff>104775</xdr:colOff>
      <xdr:row>21</xdr:row>
      <xdr:rowOff>19050</xdr:rowOff>
    </xdr:from>
    <xdr:to>
      <xdr:col>7</xdr:col>
      <xdr:colOff>1057275</xdr:colOff>
      <xdr:row>31</xdr:row>
      <xdr:rowOff>9525</xdr:rowOff>
    </xdr:to>
    <xdr:sp macro="" textlink="">
      <xdr:nvSpPr>
        <xdr:cNvPr id="7" name="CuadroTexto 6"/>
        <xdr:cNvSpPr txBox="1"/>
      </xdr:nvSpPr>
      <xdr:spPr>
        <a:xfrm>
          <a:off x="104775" y="3857625"/>
          <a:ext cx="7248525" cy="16478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lvl="0"/>
          <a:r>
            <a:rPr lang="en-US" sz="1100" i="1" baseline="30000">
              <a:solidFill>
                <a:schemeClr val="dk1"/>
              </a:solidFill>
              <a:effectLst/>
              <a:latin typeface="+mn-lt"/>
              <a:ea typeface="+mn-ea"/>
              <a:cs typeface="+mn-cs"/>
            </a:rPr>
            <a:t>1) Except volume and average price per unit case figures.</a:t>
          </a:r>
          <a:endParaRPr lang="es-MX" sz="1100" baseline="30000">
            <a:solidFill>
              <a:schemeClr val="dk1"/>
            </a:solidFill>
            <a:effectLst/>
            <a:latin typeface="+mn-lt"/>
            <a:ea typeface="+mn-ea"/>
            <a:cs typeface="+mn-cs"/>
          </a:endParaRPr>
        </a:p>
        <a:p>
          <a:pPr lvl="0"/>
          <a:r>
            <a:rPr lang="en-US" sz="1100" i="1" baseline="30000">
              <a:solidFill>
                <a:schemeClr val="dk1"/>
              </a:solidFill>
              <a:effectLst/>
              <a:latin typeface="+mn-lt"/>
              <a:ea typeface="+mn-ea"/>
              <a:cs typeface="+mn-cs"/>
            </a:rPr>
            <a:t>2) Please refer to page 12 for revenue breakdown.</a:t>
          </a:r>
          <a:endParaRPr lang="es-MX" sz="1100" baseline="30000">
            <a:solidFill>
              <a:schemeClr val="dk1"/>
            </a:solidFill>
            <a:effectLst/>
            <a:latin typeface="+mn-lt"/>
            <a:ea typeface="+mn-ea"/>
            <a:cs typeface="+mn-cs"/>
          </a:endParaRPr>
        </a:p>
        <a:p>
          <a:pPr lvl="0"/>
          <a:r>
            <a:rPr lang="en-US" sz="1100" i="1" baseline="30000">
              <a:solidFill>
                <a:schemeClr val="dk1"/>
              </a:solidFill>
              <a:effectLst/>
              <a:latin typeface="+mn-lt"/>
              <a:ea typeface="+mn-ea"/>
              <a:cs typeface="+mn-cs"/>
            </a:rPr>
            <a:t>3) Includes equity method in Jugos del Valle, Estrella Azul, among others. </a:t>
          </a:r>
          <a:endParaRPr lang="es-MX" sz="1100" baseline="30000">
            <a:solidFill>
              <a:schemeClr val="dk1"/>
            </a:solidFill>
            <a:effectLst/>
            <a:latin typeface="+mn-lt"/>
            <a:ea typeface="+mn-ea"/>
            <a:cs typeface="+mn-cs"/>
          </a:endParaRPr>
        </a:p>
        <a:p>
          <a:pPr lvl="0"/>
          <a:r>
            <a:rPr lang="en-US" sz="1100" i="1" baseline="30000">
              <a:solidFill>
                <a:schemeClr val="dk1"/>
              </a:solidFill>
              <a:effectLst/>
              <a:latin typeface="+mn-lt"/>
              <a:ea typeface="+mn-ea"/>
              <a:cs typeface="+mn-cs"/>
            </a:rPr>
            <a:t>4) The operating income and operating cash flow lines are presented as non-gaap measures for the convenience of the reader.</a:t>
          </a:r>
          <a:endParaRPr lang="es-MX" sz="1100" baseline="30000">
            <a:solidFill>
              <a:schemeClr val="dk1"/>
            </a:solidFill>
            <a:effectLst/>
            <a:latin typeface="+mn-lt"/>
            <a:ea typeface="+mn-ea"/>
            <a:cs typeface="+mn-cs"/>
          </a:endParaRPr>
        </a:p>
        <a:p>
          <a:pPr lvl="0"/>
          <a:r>
            <a:rPr lang="en-US" sz="1100" i="1" baseline="30000">
              <a:solidFill>
                <a:schemeClr val="dk1"/>
              </a:solidFill>
              <a:effectLst/>
              <a:latin typeface="+mn-lt"/>
              <a:ea typeface="+mn-ea"/>
              <a:cs typeface="+mn-cs"/>
            </a:rPr>
            <a:t>5)</a:t>
          </a:r>
          <a:r>
            <a:rPr lang="en-US" sz="1100" i="1" baseline="0">
              <a:solidFill>
                <a:schemeClr val="dk1"/>
              </a:solidFill>
              <a:effectLst/>
              <a:latin typeface="+mn-lt"/>
              <a:ea typeface="+mn-ea"/>
              <a:cs typeface="+mn-cs"/>
            </a:rPr>
            <a:t> </a:t>
          </a:r>
          <a:r>
            <a:rPr lang="en-US" sz="1100" i="1" baseline="30000">
              <a:solidFill>
                <a:schemeClr val="dk1"/>
              </a:solidFill>
              <a:effectLst/>
              <a:latin typeface="+mn-lt"/>
              <a:ea typeface="+mn-ea"/>
              <a:cs typeface="+mn-cs"/>
            </a:rPr>
            <a:t>Operating cash flow = operating income + depreciation, amortization &amp; other operating non-cash charges.</a:t>
          </a:r>
          <a:endParaRPr lang="es-MX" sz="1100" baseline="30000">
            <a:solidFill>
              <a:schemeClr val="dk1"/>
            </a:solidFill>
            <a:effectLst/>
            <a:latin typeface="+mn-lt"/>
            <a:ea typeface="+mn-ea"/>
            <a:cs typeface="+mn-cs"/>
          </a:endParaRPr>
        </a:p>
        <a:p>
          <a:pPr lvl="0"/>
          <a:r>
            <a:rPr lang="en-US" sz="1100" i="1" baseline="30000">
              <a:solidFill>
                <a:schemeClr val="dk1"/>
              </a:solidFill>
              <a:effectLst/>
              <a:latin typeface="+mn-lt"/>
              <a:ea typeface="+mn-ea"/>
              <a:cs typeface="+mn-cs"/>
            </a:rPr>
            <a:t>6) Please refer to page 7 for our definition of “comparable” and a description of the factors affecting the comparability of our financial and operating performance.</a:t>
          </a:r>
          <a:r>
            <a:rPr lang="en-US" sz="1100" baseline="30000">
              <a:solidFill>
                <a:schemeClr val="dk1"/>
              </a:solidFill>
              <a:effectLst/>
              <a:latin typeface="+mn-lt"/>
              <a:ea typeface="+mn-ea"/>
              <a:cs typeface="+mn-cs"/>
            </a:rPr>
            <a:t>   </a:t>
          </a:r>
          <a:endParaRPr lang="es-MX" sz="1100" baseline="30000">
            <a:solidFill>
              <a:schemeClr val="dk1"/>
            </a:solidFill>
            <a:effectLst/>
            <a:latin typeface="+mn-lt"/>
            <a:ea typeface="+mn-ea"/>
            <a:cs typeface="+mn-cs"/>
          </a:endParaRPr>
        </a:p>
        <a:p>
          <a:endParaRPr lang="es-MX" sz="1100"/>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20</xdr:row>
      <xdr:rowOff>95250</xdr:rowOff>
    </xdr:from>
    <xdr:to>
      <xdr:col>7</xdr:col>
      <xdr:colOff>1104900</xdr:colOff>
      <xdr:row>26</xdr:row>
      <xdr:rowOff>514350</xdr:rowOff>
    </xdr:to>
    <xdr:sp macro="" textlink="">
      <xdr:nvSpPr>
        <xdr:cNvPr id="2" name="CuadroTexto 1"/>
        <xdr:cNvSpPr txBox="1"/>
      </xdr:nvSpPr>
      <xdr:spPr>
        <a:xfrm>
          <a:off x="152400" y="3857625"/>
          <a:ext cx="7248525" cy="16097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lvl="0"/>
          <a:r>
            <a:rPr lang="en-US" sz="1100" i="1" baseline="30000">
              <a:solidFill>
                <a:schemeClr val="dk1"/>
              </a:solidFill>
              <a:effectLst/>
              <a:latin typeface="+mn-lt"/>
              <a:ea typeface="+mn-ea"/>
              <a:cs typeface="+mn-cs"/>
            </a:rPr>
            <a:t>1) Except volume and average price per unit case figures.</a:t>
          </a:r>
          <a:endParaRPr lang="es-MX" sz="1100" baseline="30000">
            <a:solidFill>
              <a:schemeClr val="dk1"/>
            </a:solidFill>
            <a:effectLst/>
            <a:latin typeface="+mn-lt"/>
            <a:ea typeface="+mn-ea"/>
            <a:cs typeface="+mn-cs"/>
          </a:endParaRPr>
        </a:p>
        <a:p>
          <a:pPr lvl="0"/>
          <a:r>
            <a:rPr lang="en-US" sz="1100" i="1" baseline="30000">
              <a:solidFill>
                <a:schemeClr val="dk1"/>
              </a:solidFill>
              <a:effectLst/>
              <a:latin typeface="+mn-lt"/>
              <a:ea typeface="+mn-ea"/>
              <a:cs typeface="+mn-cs"/>
            </a:rPr>
            <a:t>2) Please refer to page 12 for revenue breakdown.</a:t>
          </a:r>
          <a:endParaRPr lang="es-MX" sz="1100" baseline="30000">
            <a:solidFill>
              <a:schemeClr val="dk1"/>
            </a:solidFill>
            <a:effectLst/>
            <a:latin typeface="+mn-lt"/>
            <a:ea typeface="+mn-ea"/>
            <a:cs typeface="+mn-cs"/>
          </a:endParaRPr>
        </a:p>
        <a:p>
          <a:pPr lvl="0"/>
          <a:r>
            <a:rPr lang="en-US" sz="1100" i="1" baseline="30000">
              <a:solidFill>
                <a:schemeClr val="dk1"/>
              </a:solidFill>
              <a:effectLst/>
              <a:latin typeface="+mn-lt"/>
              <a:ea typeface="+mn-ea"/>
              <a:cs typeface="+mn-cs"/>
            </a:rPr>
            <a:t>3) ncludes equity method in Leao Alimentos, Verde Campo, among others.</a:t>
          </a:r>
        </a:p>
        <a:p>
          <a:pPr lvl="0"/>
          <a:r>
            <a:rPr lang="en-US" sz="1100" i="1" baseline="30000">
              <a:solidFill>
                <a:schemeClr val="dk1"/>
              </a:solidFill>
              <a:effectLst/>
              <a:latin typeface="+mn-lt"/>
              <a:ea typeface="+mn-ea"/>
              <a:cs typeface="+mn-cs"/>
            </a:rPr>
            <a:t>4) The operating income and operating cash flow lines are presented as non-gaap measures for the convenience of the reader.</a:t>
          </a:r>
          <a:endParaRPr lang="es-MX" sz="1100" baseline="30000">
            <a:solidFill>
              <a:schemeClr val="dk1"/>
            </a:solidFill>
            <a:effectLst/>
            <a:latin typeface="+mn-lt"/>
            <a:ea typeface="+mn-ea"/>
            <a:cs typeface="+mn-cs"/>
          </a:endParaRPr>
        </a:p>
        <a:p>
          <a:pPr lvl="0"/>
          <a:r>
            <a:rPr lang="en-US" sz="1100" i="1" baseline="30000">
              <a:solidFill>
                <a:schemeClr val="dk1"/>
              </a:solidFill>
              <a:effectLst/>
              <a:latin typeface="+mn-lt"/>
              <a:ea typeface="+mn-ea"/>
              <a:cs typeface="+mn-cs"/>
            </a:rPr>
            <a:t>5)</a:t>
          </a:r>
          <a:r>
            <a:rPr lang="en-US" sz="1100" i="1" baseline="0">
              <a:solidFill>
                <a:schemeClr val="dk1"/>
              </a:solidFill>
              <a:effectLst/>
              <a:latin typeface="+mn-lt"/>
              <a:ea typeface="+mn-ea"/>
              <a:cs typeface="+mn-cs"/>
            </a:rPr>
            <a:t> </a:t>
          </a:r>
          <a:r>
            <a:rPr lang="en-US" sz="1100" i="1" baseline="30000">
              <a:solidFill>
                <a:schemeClr val="dk1"/>
              </a:solidFill>
              <a:effectLst/>
              <a:latin typeface="+mn-lt"/>
              <a:ea typeface="+mn-ea"/>
              <a:cs typeface="+mn-cs"/>
            </a:rPr>
            <a:t>Operating cash flow = operating income + depreciation, amortization &amp; other operating non-cash charges.</a:t>
          </a:r>
          <a:endParaRPr lang="es-MX" sz="1100" baseline="30000">
            <a:solidFill>
              <a:schemeClr val="dk1"/>
            </a:solidFill>
            <a:effectLst/>
            <a:latin typeface="+mn-lt"/>
            <a:ea typeface="+mn-ea"/>
            <a:cs typeface="+mn-cs"/>
          </a:endParaRPr>
        </a:p>
        <a:p>
          <a:pPr lvl="0"/>
          <a:r>
            <a:rPr lang="en-US" sz="1100" i="1" baseline="30000">
              <a:solidFill>
                <a:schemeClr val="dk1"/>
              </a:solidFill>
              <a:effectLst/>
              <a:latin typeface="+mn-lt"/>
              <a:ea typeface="+mn-ea"/>
              <a:cs typeface="+mn-cs"/>
            </a:rPr>
            <a:t>6) Please refer to page 7 for our definition of “comparable” and a description of the factors affecting the comparability of our financial and operating performance.</a:t>
          </a:r>
          <a:r>
            <a:rPr lang="en-US" sz="1100" baseline="30000">
              <a:solidFill>
                <a:schemeClr val="dk1"/>
              </a:solidFill>
              <a:effectLst/>
              <a:latin typeface="+mn-lt"/>
              <a:ea typeface="+mn-ea"/>
              <a:cs typeface="+mn-cs"/>
            </a:rPr>
            <a:t>   </a:t>
          </a:r>
          <a:endParaRPr lang="es-MX" sz="1100" baseline="30000">
            <a:solidFill>
              <a:schemeClr val="dk1"/>
            </a:solidFill>
            <a:effectLst/>
            <a:latin typeface="+mn-lt"/>
            <a:ea typeface="+mn-ea"/>
            <a:cs typeface="+mn-cs"/>
          </a:endParaRPr>
        </a:p>
        <a:p>
          <a:endParaRPr lang="es-MX"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133350</xdr:rowOff>
    </xdr:from>
    <xdr:to>
      <xdr:col>15</xdr:col>
      <xdr:colOff>0</xdr:colOff>
      <xdr:row>2</xdr:row>
      <xdr:rowOff>0</xdr:rowOff>
    </xdr:to>
    <xdr:pic>
      <xdr:nvPicPr>
        <xdr:cNvPr id="2" name="Picture 1"/>
        <xdr:cNvPicPr preferRelativeResize="1">
          <a:picLocks noChangeAspect="1"/>
        </xdr:cNvPicPr>
      </xdr:nvPicPr>
      <xdr:blipFill>
        <a:blip r:embed="rId1"/>
        <a:stretch>
          <a:fillRect/>
        </a:stretch>
      </xdr:blipFill>
      <xdr:spPr bwMode="auto">
        <a:xfrm>
          <a:off x="10182225" y="133350"/>
          <a:ext cx="0" cy="133350"/>
        </a:xfrm>
        <a:prstGeom prst="rect">
          <a:avLst/>
        </a:prstGeom>
        <a:noFill/>
        <a:ln w="9525">
          <a:noFill/>
        </a:ln>
      </xdr:spPr>
    </xdr:pic>
    <xdr:clientData/>
  </xdr:twoCellAnchor>
  <xdr:twoCellAnchor>
    <xdr:from>
      <xdr:col>15</xdr:col>
      <xdr:colOff>0</xdr:colOff>
      <xdr:row>0</xdr:row>
      <xdr:rowOff>133350</xdr:rowOff>
    </xdr:from>
    <xdr:to>
      <xdr:col>15</xdr:col>
      <xdr:colOff>0</xdr:colOff>
      <xdr:row>2</xdr:row>
      <xdr:rowOff>0</xdr:rowOff>
    </xdr:to>
    <xdr:pic>
      <xdr:nvPicPr>
        <xdr:cNvPr id="3" name="Picture 2"/>
        <xdr:cNvPicPr preferRelativeResize="1">
          <a:picLocks noChangeAspect="1"/>
        </xdr:cNvPicPr>
      </xdr:nvPicPr>
      <xdr:blipFill>
        <a:blip r:embed="rId1"/>
        <a:stretch>
          <a:fillRect/>
        </a:stretch>
      </xdr:blipFill>
      <xdr:spPr bwMode="auto">
        <a:xfrm>
          <a:off x="10182225" y="133350"/>
          <a:ext cx="0" cy="133350"/>
        </a:xfrm>
        <a:prstGeom prst="rect">
          <a:avLst/>
        </a:prstGeom>
        <a:noFill/>
        <a:ln w="9525">
          <a:noFill/>
        </a:ln>
      </xdr:spPr>
    </xdr:pic>
    <xdr:clientData/>
  </xdr:twoCellAnchor>
  <xdr:twoCellAnchor>
    <xdr:from>
      <xdr:col>15</xdr:col>
      <xdr:colOff>0</xdr:colOff>
      <xdr:row>0</xdr:row>
      <xdr:rowOff>133350</xdr:rowOff>
    </xdr:from>
    <xdr:to>
      <xdr:col>15</xdr:col>
      <xdr:colOff>0</xdr:colOff>
      <xdr:row>2</xdr:row>
      <xdr:rowOff>0</xdr:rowOff>
    </xdr:to>
    <xdr:pic>
      <xdr:nvPicPr>
        <xdr:cNvPr id="4" name="Picture 3"/>
        <xdr:cNvPicPr preferRelativeResize="1">
          <a:picLocks noChangeAspect="1"/>
        </xdr:cNvPicPr>
      </xdr:nvPicPr>
      <xdr:blipFill>
        <a:blip r:embed="rId1"/>
        <a:stretch>
          <a:fillRect/>
        </a:stretch>
      </xdr:blipFill>
      <xdr:spPr bwMode="auto">
        <a:xfrm>
          <a:off x="10182225" y="133350"/>
          <a:ext cx="0" cy="133350"/>
        </a:xfrm>
        <a:prstGeom prst="rect">
          <a:avLst/>
        </a:prstGeom>
        <a:noFill/>
        <a:ln w="9525">
          <a:noFill/>
        </a:ln>
      </xdr:spPr>
    </xdr:pic>
    <xdr:clientData/>
  </xdr:twoCellAnchor>
  <xdr:twoCellAnchor>
    <xdr:from>
      <xdr:col>15</xdr:col>
      <xdr:colOff>0</xdr:colOff>
      <xdr:row>0</xdr:row>
      <xdr:rowOff>133350</xdr:rowOff>
    </xdr:from>
    <xdr:to>
      <xdr:col>15</xdr:col>
      <xdr:colOff>0</xdr:colOff>
      <xdr:row>2</xdr:row>
      <xdr:rowOff>0</xdr:rowOff>
    </xdr:to>
    <xdr:pic>
      <xdr:nvPicPr>
        <xdr:cNvPr id="5" name="Picture 5"/>
        <xdr:cNvPicPr preferRelativeResize="1">
          <a:picLocks noChangeAspect="1"/>
        </xdr:cNvPicPr>
      </xdr:nvPicPr>
      <xdr:blipFill>
        <a:blip r:embed="rId1"/>
        <a:stretch>
          <a:fillRect/>
        </a:stretch>
      </xdr:blipFill>
      <xdr:spPr bwMode="auto">
        <a:xfrm>
          <a:off x="10182225" y="133350"/>
          <a:ext cx="0" cy="133350"/>
        </a:xfrm>
        <a:prstGeom prst="rect">
          <a:avLst/>
        </a:prstGeom>
        <a:noFill/>
        <a:ln w="9525">
          <a:noFill/>
        </a:ln>
      </xdr:spPr>
    </xdr:pic>
    <xdr:clientData/>
  </xdr:twoCellAnchor>
  <xdr:twoCellAnchor>
    <xdr:from>
      <xdr:col>15</xdr:col>
      <xdr:colOff>0</xdr:colOff>
      <xdr:row>0</xdr:row>
      <xdr:rowOff>123825</xdr:rowOff>
    </xdr:from>
    <xdr:to>
      <xdr:col>15</xdr:col>
      <xdr:colOff>0</xdr:colOff>
      <xdr:row>2</xdr:row>
      <xdr:rowOff>0</xdr:rowOff>
    </xdr:to>
    <xdr:pic>
      <xdr:nvPicPr>
        <xdr:cNvPr id="6" name="Picture 6"/>
        <xdr:cNvPicPr preferRelativeResize="1">
          <a:picLocks noChangeAspect="1"/>
        </xdr:cNvPicPr>
      </xdr:nvPicPr>
      <xdr:blipFill>
        <a:blip r:embed="rId1"/>
        <a:stretch>
          <a:fillRect/>
        </a:stretch>
      </xdr:blipFill>
      <xdr:spPr bwMode="auto">
        <a:xfrm>
          <a:off x="10182225" y="123825"/>
          <a:ext cx="0" cy="142875"/>
        </a:xfrm>
        <a:prstGeom prst="rect">
          <a:avLst/>
        </a:prstGeom>
        <a:noFill/>
        <a:ln w="9525">
          <a:noFill/>
        </a:ln>
      </xdr:spPr>
    </xdr:pic>
    <xdr:clientData/>
  </xdr:twoCellAnchor>
  <xdr:twoCellAnchor>
    <xdr:from>
      <xdr:col>15</xdr:col>
      <xdr:colOff>0</xdr:colOff>
      <xdr:row>0</xdr:row>
      <xdr:rowOff>133350</xdr:rowOff>
    </xdr:from>
    <xdr:to>
      <xdr:col>15</xdr:col>
      <xdr:colOff>0</xdr:colOff>
      <xdr:row>2</xdr:row>
      <xdr:rowOff>0</xdr:rowOff>
    </xdr:to>
    <xdr:pic>
      <xdr:nvPicPr>
        <xdr:cNvPr id="7" name="Picture 13"/>
        <xdr:cNvPicPr preferRelativeResize="1">
          <a:picLocks noChangeAspect="1"/>
        </xdr:cNvPicPr>
      </xdr:nvPicPr>
      <xdr:blipFill>
        <a:blip r:embed="rId1"/>
        <a:stretch>
          <a:fillRect/>
        </a:stretch>
      </xdr:blipFill>
      <xdr:spPr bwMode="auto">
        <a:xfrm>
          <a:off x="10182225" y="133350"/>
          <a:ext cx="0" cy="133350"/>
        </a:xfrm>
        <a:prstGeom prst="rect">
          <a:avLst/>
        </a:prstGeom>
        <a:noFill/>
        <a:ln w="9525">
          <a:noFill/>
        </a:ln>
      </xdr:spPr>
    </xdr:pic>
    <xdr:clientData/>
  </xdr:twoCellAnchor>
  <xdr:twoCellAnchor>
    <xdr:from>
      <xdr:col>15</xdr:col>
      <xdr:colOff>0</xdr:colOff>
      <xdr:row>0</xdr:row>
      <xdr:rowOff>133350</xdr:rowOff>
    </xdr:from>
    <xdr:to>
      <xdr:col>15</xdr:col>
      <xdr:colOff>0</xdr:colOff>
      <xdr:row>2</xdr:row>
      <xdr:rowOff>0</xdr:rowOff>
    </xdr:to>
    <xdr:pic>
      <xdr:nvPicPr>
        <xdr:cNvPr id="8" name="Picture 14"/>
        <xdr:cNvPicPr preferRelativeResize="1">
          <a:picLocks noChangeAspect="1"/>
        </xdr:cNvPicPr>
      </xdr:nvPicPr>
      <xdr:blipFill>
        <a:blip r:embed="rId1"/>
        <a:stretch>
          <a:fillRect/>
        </a:stretch>
      </xdr:blipFill>
      <xdr:spPr bwMode="auto">
        <a:xfrm>
          <a:off x="10182225" y="133350"/>
          <a:ext cx="0" cy="133350"/>
        </a:xfrm>
        <a:prstGeom prst="rect">
          <a:avLst/>
        </a:prstGeom>
        <a:noFill/>
        <a:ln w="9525">
          <a:noFill/>
        </a:ln>
      </xdr:spPr>
    </xdr:pic>
    <xdr:clientData/>
  </xdr:twoCellAnchor>
  <xdr:twoCellAnchor>
    <xdr:from>
      <xdr:col>15</xdr:col>
      <xdr:colOff>0</xdr:colOff>
      <xdr:row>0</xdr:row>
      <xdr:rowOff>133350</xdr:rowOff>
    </xdr:from>
    <xdr:to>
      <xdr:col>15</xdr:col>
      <xdr:colOff>0</xdr:colOff>
      <xdr:row>2</xdr:row>
      <xdr:rowOff>0</xdr:rowOff>
    </xdr:to>
    <xdr:pic>
      <xdr:nvPicPr>
        <xdr:cNvPr id="9" name="Picture 15"/>
        <xdr:cNvPicPr preferRelativeResize="1">
          <a:picLocks noChangeAspect="1"/>
        </xdr:cNvPicPr>
      </xdr:nvPicPr>
      <xdr:blipFill>
        <a:blip r:embed="rId1"/>
        <a:stretch>
          <a:fillRect/>
        </a:stretch>
      </xdr:blipFill>
      <xdr:spPr bwMode="auto">
        <a:xfrm>
          <a:off x="10182225" y="133350"/>
          <a:ext cx="0" cy="133350"/>
        </a:xfrm>
        <a:prstGeom prst="rect">
          <a:avLst/>
        </a:prstGeom>
        <a:noFill/>
        <a:ln w="9525">
          <a:noFill/>
        </a:ln>
      </xdr:spPr>
    </xdr:pic>
    <xdr:clientData/>
  </xdr:twoCellAnchor>
  <xdr:twoCellAnchor>
    <xdr:from>
      <xdr:col>15</xdr:col>
      <xdr:colOff>0</xdr:colOff>
      <xdr:row>0</xdr:row>
      <xdr:rowOff>133350</xdr:rowOff>
    </xdr:from>
    <xdr:to>
      <xdr:col>15</xdr:col>
      <xdr:colOff>0</xdr:colOff>
      <xdr:row>2</xdr:row>
      <xdr:rowOff>0</xdr:rowOff>
    </xdr:to>
    <xdr:pic>
      <xdr:nvPicPr>
        <xdr:cNvPr id="10" name="Picture 16"/>
        <xdr:cNvPicPr preferRelativeResize="1">
          <a:picLocks noChangeAspect="1"/>
        </xdr:cNvPicPr>
      </xdr:nvPicPr>
      <xdr:blipFill>
        <a:blip r:embed="rId1"/>
        <a:stretch>
          <a:fillRect/>
        </a:stretch>
      </xdr:blipFill>
      <xdr:spPr bwMode="auto">
        <a:xfrm>
          <a:off x="10182225" y="133350"/>
          <a:ext cx="0" cy="133350"/>
        </a:xfrm>
        <a:prstGeom prst="rect">
          <a:avLst/>
        </a:prstGeom>
        <a:noFill/>
        <a:ln w="9525">
          <a:noFill/>
        </a:ln>
      </xdr:spPr>
    </xdr:pic>
    <xdr:clientData/>
  </xdr:twoCellAnchor>
  <xdr:twoCellAnchor>
    <xdr:from>
      <xdr:col>15</xdr:col>
      <xdr:colOff>0</xdr:colOff>
      <xdr:row>0</xdr:row>
      <xdr:rowOff>123825</xdr:rowOff>
    </xdr:from>
    <xdr:to>
      <xdr:col>15</xdr:col>
      <xdr:colOff>0</xdr:colOff>
      <xdr:row>2</xdr:row>
      <xdr:rowOff>0</xdr:rowOff>
    </xdr:to>
    <xdr:pic>
      <xdr:nvPicPr>
        <xdr:cNvPr id="11" name="Picture 17"/>
        <xdr:cNvPicPr preferRelativeResize="1">
          <a:picLocks noChangeAspect="1"/>
        </xdr:cNvPicPr>
      </xdr:nvPicPr>
      <xdr:blipFill>
        <a:blip r:embed="rId1"/>
        <a:stretch>
          <a:fillRect/>
        </a:stretch>
      </xdr:blipFill>
      <xdr:spPr bwMode="auto">
        <a:xfrm>
          <a:off x="10182225" y="123825"/>
          <a:ext cx="0" cy="142875"/>
        </a:xfrm>
        <a:prstGeom prst="rect">
          <a:avLst/>
        </a:prstGeom>
        <a:noFill/>
        <a:ln w="9525">
          <a:noFill/>
        </a:ln>
      </xdr:spPr>
    </xdr:pic>
    <xdr:clientData/>
  </xdr:twoCellAnchor>
  <xdr:twoCellAnchor>
    <xdr:from>
      <xdr:col>15</xdr:col>
      <xdr:colOff>0</xdr:colOff>
      <xdr:row>0</xdr:row>
      <xdr:rowOff>133350</xdr:rowOff>
    </xdr:from>
    <xdr:to>
      <xdr:col>15</xdr:col>
      <xdr:colOff>0</xdr:colOff>
      <xdr:row>2</xdr:row>
      <xdr:rowOff>0</xdr:rowOff>
    </xdr:to>
    <xdr:pic>
      <xdr:nvPicPr>
        <xdr:cNvPr id="12" name="Picture 18"/>
        <xdr:cNvPicPr preferRelativeResize="1">
          <a:picLocks noChangeAspect="1"/>
        </xdr:cNvPicPr>
      </xdr:nvPicPr>
      <xdr:blipFill>
        <a:blip r:embed="rId1"/>
        <a:stretch>
          <a:fillRect/>
        </a:stretch>
      </xdr:blipFill>
      <xdr:spPr bwMode="auto">
        <a:xfrm>
          <a:off x="10182225" y="133350"/>
          <a:ext cx="0" cy="133350"/>
        </a:xfrm>
        <a:prstGeom prst="rect">
          <a:avLst/>
        </a:prstGeom>
        <a:noFill/>
        <a:ln w="9525">
          <a:noFill/>
        </a:ln>
      </xdr:spPr>
    </xdr:pic>
    <xdr:clientData/>
  </xdr:twoCellAnchor>
  <xdr:twoCellAnchor>
    <xdr:from>
      <xdr:col>15</xdr:col>
      <xdr:colOff>0</xdr:colOff>
      <xdr:row>0</xdr:row>
      <xdr:rowOff>133350</xdr:rowOff>
    </xdr:from>
    <xdr:to>
      <xdr:col>15</xdr:col>
      <xdr:colOff>0</xdr:colOff>
      <xdr:row>2</xdr:row>
      <xdr:rowOff>0</xdr:rowOff>
    </xdr:to>
    <xdr:pic>
      <xdr:nvPicPr>
        <xdr:cNvPr id="13" name="Picture 19"/>
        <xdr:cNvPicPr preferRelativeResize="1">
          <a:picLocks noChangeAspect="1"/>
        </xdr:cNvPicPr>
      </xdr:nvPicPr>
      <xdr:blipFill>
        <a:blip r:embed="rId1"/>
        <a:stretch>
          <a:fillRect/>
        </a:stretch>
      </xdr:blipFill>
      <xdr:spPr bwMode="auto">
        <a:xfrm>
          <a:off x="10182225" y="133350"/>
          <a:ext cx="0" cy="133350"/>
        </a:xfrm>
        <a:prstGeom prst="rect">
          <a:avLst/>
        </a:prstGeom>
        <a:noFill/>
        <a:ln w="9525">
          <a:noFill/>
        </a:ln>
      </xdr:spPr>
    </xdr:pic>
    <xdr:clientData/>
  </xdr:twoCellAnchor>
  <xdr:twoCellAnchor>
    <xdr:from>
      <xdr:col>15</xdr:col>
      <xdr:colOff>0</xdr:colOff>
      <xdr:row>0</xdr:row>
      <xdr:rowOff>133350</xdr:rowOff>
    </xdr:from>
    <xdr:to>
      <xdr:col>15</xdr:col>
      <xdr:colOff>0</xdr:colOff>
      <xdr:row>2</xdr:row>
      <xdr:rowOff>0</xdr:rowOff>
    </xdr:to>
    <xdr:pic>
      <xdr:nvPicPr>
        <xdr:cNvPr id="14" name="Picture 20"/>
        <xdr:cNvPicPr preferRelativeResize="1">
          <a:picLocks noChangeAspect="1"/>
        </xdr:cNvPicPr>
      </xdr:nvPicPr>
      <xdr:blipFill>
        <a:blip r:embed="rId1"/>
        <a:stretch>
          <a:fillRect/>
        </a:stretch>
      </xdr:blipFill>
      <xdr:spPr bwMode="auto">
        <a:xfrm>
          <a:off x="10182225" y="133350"/>
          <a:ext cx="0" cy="133350"/>
        </a:xfrm>
        <a:prstGeom prst="rect">
          <a:avLst/>
        </a:prstGeom>
        <a:noFill/>
        <a:ln w="9525">
          <a:noFill/>
        </a:ln>
      </xdr:spPr>
    </xdr:pic>
    <xdr:clientData/>
  </xdr:twoCellAnchor>
  <xdr:twoCellAnchor>
    <xdr:from>
      <xdr:col>15</xdr:col>
      <xdr:colOff>0</xdr:colOff>
      <xdr:row>0</xdr:row>
      <xdr:rowOff>133350</xdr:rowOff>
    </xdr:from>
    <xdr:to>
      <xdr:col>15</xdr:col>
      <xdr:colOff>0</xdr:colOff>
      <xdr:row>2</xdr:row>
      <xdr:rowOff>0</xdr:rowOff>
    </xdr:to>
    <xdr:pic>
      <xdr:nvPicPr>
        <xdr:cNvPr id="15" name="Picture 21"/>
        <xdr:cNvPicPr preferRelativeResize="1">
          <a:picLocks noChangeAspect="1"/>
        </xdr:cNvPicPr>
      </xdr:nvPicPr>
      <xdr:blipFill>
        <a:blip r:embed="rId1"/>
        <a:stretch>
          <a:fillRect/>
        </a:stretch>
      </xdr:blipFill>
      <xdr:spPr bwMode="auto">
        <a:xfrm>
          <a:off x="10182225" y="133350"/>
          <a:ext cx="0" cy="133350"/>
        </a:xfrm>
        <a:prstGeom prst="rect">
          <a:avLst/>
        </a:prstGeom>
        <a:noFill/>
        <a:ln w="9525">
          <a:noFill/>
        </a:ln>
      </xdr:spPr>
    </xdr:pic>
    <xdr:clientData/>
  </xdr:twoCellAnchor>
  <xdr:twoCellAnchor>
    <xdr:from>
      <xdr:col>15</xdr:col>
      <xdr:colOff>0</xdr:colOff>
      <xdr:row>0</xdr:row>
      <xdr:rowOff>123825</xdr:rowOff>
    </xdr:from>
    <xdr:to>
      <xdr:col>15</xdr:col>
      <xdr:colOff>0</xdr:colOff>
      <xdr:row>2</xdr:row>
      <xdr:rowOff>0</xdr:rowOff>
    </xdr:to>
    <xdr:pic>
      <xdr:nvPicPr>
        <xdr:cNvPr id="16" name="Picture 22"/>
        <xdr:cNvPicPr preferRelativeResize="1">
          <a:picLocks noChangeAspect="1"/>
        </xdr:cNvPicPr>
      </xdr:nvPicPr>
      <xdr:blipFill>
        <a:blip r:embed="rId1"/>
        <a:stretch>
          <a:fillRect/>
        </a:stretch>
      </xdr:blipFill>
      <xdr:spPr bwMode="auto">
        <a:xfrm>
          <a:off x="10182225" y="123825"/>
          <a:ext cx="0" cy="142875"/>
        </a:xfrm>
        <a:prstGeom prst="rect">
          <a:avLst/>
        </a:prstGeom>
        <a:noFill/>
        <a:ln w="9525">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190500</xdr:rowOff>
    </xdr:from>
    <xdr:to>
      <xdr:col>15</xdr:col>
      <xdr:colOff>0</xdr:colOff>
      <xdr:row>2</xdr:row>
      <xdr:rowOff>0</xdr:rowOff>
    </xdr:to>
    <xdr:pic>
      <xdr:nvPicPr>
        <xdr:cNvPr id="2" name="Picture 1"/>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3" name="Picture 2"/>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4" name="Picture 3"/>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5" name="Picture 5"/>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123825</xdr:rowOff>
    </xdr:from>
    <xdr:to>
      <xdr:col>15</xdr:col>
      <xdr:colOff>0</xdr:colOff>
      <xdr:row>2</xdr:row>
      <xdr:rowOff>0</xdr:rowOff>
    </xdr:to>
    <xdr:pic>
      <xdr:nvPicPr>
        <xdr:cNvPr id="6" name="Picture 6"/>
        <xdr:cNvPicPr preferRelativeResize="1">
          <a:picLocks noChangeAspect="1"/>
        </xdr:cNvPicPr>
      </xdr:nvPicPr>
      <xdr:blipFill>
        <a:blip r:embed="rId1"/>
        <a:stretch>
          <a:fillRect/>
        </a:stretch>
      </xdr:blipFill>
      <xdr:spPr bwMode="auto">
        <a:xfrm>
          <a:off x="11430000" y="123825"/>
          <a:ext cx="0" cy="257175"/>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7" name="Picture 13"/>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8" name="Picture 14"/>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9" name="Picture 15"/>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0" name="Picture 16"/>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123825</xdr:rowOff>
    </xdr:from>
    <xdr:to>
      <xdr:col>15</xdr:col>
      <xdr:colOff>0</xdr:colOff>
      <xdr:row>2</xdr:row>
      <xdr:rowOff>0</xdr:rowOff>
    </xdr:to>
    <xdr:pic>
      <xdr:nvPicPr>
        <xdr:cNvPr id="11" name="Picture 17"/>
        <xdr:cNvPicPr preferRelativeResize="1">
          <a:picLocks noChangeAspect="1"/>
        </xdr:cNvPicPr>
      </xdr:nvPicPr>
      <xdr:blipFill>
        <a:blip r:embed="rId1"/>
        <a:stretch>
          <a:fillRect/>
        </a:stretch>
      </xdr:blipFill>
      <xdr:spPr bwMode="auto">
        <a:xfrm>
          <a:off x="11430000" y="123825"/>
          <a:ext cx="0" cy="257175"/>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2" name="Picture 18"/>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3" name="Picture 19"/>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4" name="Picture 20"/>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5" name="Picture 21"/>
        <xdr:cNvPicPr preferRelativeResize="1">
          <a:picLocks noChangeAspect="1"/>
        </xdr:cNvPicPr>
      </xdr:nvPicPr>
      <xdr:blipFill>
        <a:blip r:embed="rId1"/>
        <a:stretch>
          <a:fillRect/>
        </a:stretch>
      </xdr:blipFill>
      <xdr:spPr bwMode="auto">
        <a:xfrm>
          <a:off x="11430000" y="190500"/>
          <a:ext cx="0" cy="190500"/>
        </a:xfrm>
        <a:prstGeom prst="rect">
          <a:avLst/>
        </a:prstGeom>
        <a:noFill/>
        <a:ln w="9525">
          <a:noFill/>
        </a:ln>
      </xdr:spPr>
    </xdr:pic>
    <xdr:clientData/>
  </xdr:twoCellAnchor>
  <xdr:twoCellAnchor>
    <xdr:from>
      <xdr:col>15</xdr:col>
      <xdr:colOff>0</xdr:colOff>
      <xdr:row>0</xdr:row>
      <xdr:rowOff>123825</xdr:rowOff>
    </xdr:from>
    <xdr:to>
      <xdr:col>15</xdr:col>
      <xdr:colOff>0</xdr:colOff>
      <xdr:row>2</xdr:row>
      <xdr:rowOff>0</xdr:rowOff>
    </xdr:to>
    <xdr:pic>
      <xdr:nvPicPr>
        <xdr:cNvPr id="16" name="Picture 22"/>
        <xdr:cNvPicPr preferRelativeResize="1">
          <a:picLocks noChangeAspect="1"/>
        </xdr:cNvPicPr>
      </xdr:nvPicPr>
      <xdr:blipFill>
        <a:blip r:embed="rId1"/>
        <a:stretch>
          <a:fillRect/>
        </a:stretch>
      </xdr:blipFill>
      <xdr:spPr bwMode="auto">
        <a:xfrm>
          <a:off x="11430000" y="123825"/>
          <a:ext cx="0" cy="257175"/>
        </a:xfrm>
        <a:prstGeom prst="rect">
          <a:avLst/>
        </a:prstGeom>
        <a:noFill/>
        <a:ln w="9525">
          <a:noFill/>
        </a:ln>
      </xdr:spPr>
    </xdr:pic>
    <xdr:clientData/>
  </xdr:twoCellAnchor>
  <xdr:twoCellAnchor>
    <xdr:from>
      <xdr:col>17</xdr:col>
      <xdr:colOff>733425</xdr:colOff>
      <xdr:row>0</xdr:row>
      <xdr:rowOff>161925</xdr:rowOff>
    </xdr:from>
    <xdr:to>
      <xdr:col>24</xdr:col>
      <xdr:colOff>609600</xdr:colOff>
      <xdr:row>14</xdr:row>
      <xdr:rowOff>180975</xdr:rowOff>
    </xdr:to>
    <xdr:graphicFrame macro="">
      <xdr:nvGraphicFramePr>
        <xdr:cNvPr id="18" name="Gráfico 17"/>
        <xdr:cNvGraphicFramePr/>
      </xdr:nvGraphicFramePr>
      <xdr:xfrm>
        <a:off x="13725525" y="161925"/>
        <a:ext cx="4572000" cy="3114675"/>
      </xdr:xfrm>
      <a:graphic>
        <a:graphicData uri="http://schemas.openxmlformats.org/drawingml/2006/chart">
          <c:chart xmlns:c="http://schemas.openxmlformats.org/drawingml/2006/chart" r:id="rId2"/>
        </a:graphicData>
      </a:graphic>
    </xdr:graphicFrame>
    <xdr:clientData/>
  </xdr:twoCellAnchor>
  <xdr:twoCellAnchor>
    <xdr:from>
      <xdr:col>27</xdr:col>
      <xdr:colOff>200025</xdr:colOff>
      <xdr:row>1</xdr:row>
      <xdr:rowOff>19050</xdr:rowOff>
    </xdr:from>
    <xdr:to>
      <xdr:col>34</xdr:col>
      <xdr:colOff>171450</xdr:colOff>
      <xdr:row>15</xdr:row>
      <xdr:rowOff>0</xdr:rowOff>
    </xdr:to>
    <xdr:graphicFrame macro="">
      <xdr:nvGraphicFramePr>
        <xdr:cNvPr id="19" name="Gráfico 18"/>
        <xdr:cNvGraphicFramePr/>
      </xdr:nvGraphicFramePr>
      <xdr:xfrm>
        <a:off x="19859625" y="209550"/>
        <a:ext cx="4572000" cy="3114675"/>
      </xdr:xfrm>
      <a:graphic>
        <a:graphicData uri="http://schemas.openxmlformats.org/drawingml/2006/chart">
          <c:chart xmlns:c="http://schemas.openxmlformats.org/drawingml/2006/chart" r:id="rId3"/>
        </a:graphicData>
      </a:graphic>
    </xdr:graphicFrame>
    <xdr:clientData/>
  </xdr:twoCellAnchor>
  <xdr:twoCellAnchor>
    <xdr:from>
      <xdr:col>18</xdr:col>
      <xdr:colOff>133350</xdr:colOff>
      <xdr:row>15</xdr:row>
      <xdr:rowOff>76200</xdr:rowOff>
    </xdr:from>
    <xdr:to>
      <xdr:col>25</xdr:col>
      <xdr:colOff>104775</xdr:colOff>
      <xdr:row>29</xdr:row>
      <xdr:rowOff>114300</xdr:rowOff>
    </xdr:to>
    <xdr:graphicFrame macro="">
      <xdr:nvGraphicFramePr>
        <xdr:cNvPr id="21" name="Gráfico 20"/>
        <xdr:cNvGraphicFramePr/>
      </xdr:nvGraphicFramePr>
      <xdr:xfrm>
        <a:off x="13877925" y="3400425"/>
        <a:ext cx="4572000" cy="3114675"/>
      </xdr:xfrm>
      <a:graphic>
        <a:graphicData uri="http://schemas.openxmlformats.org/drawingml/2006/chart">
          <c:chart xmlns:c="http://schemas.openxmlformats.org/drawingml/2006/chart" r:id="rId4"/>
        </a:graphicData>
      </a:graphic>
    </xdr:graphicFrame>
    <xdr:clientData/>
  </xdr:twoCellAnchor>
  <xdr:twoCellAnchor>
    <xdr:from>
      <xdr:col>27</xdr:col>
      <xdr:colOff>114300</xdr:colOff>
      <xdr:row>19</xdr:row>
      <xdr:rowOff>28575</xdr:rowOff>
    </xdr:from>
    <xdr:to>
      <xdr:col>34</xdr:col>
      <xdr:colOff>85725</xdr:colOff>
      <xdr:row>32</xdr:row>
      <xdr:rowOff>200025</xdr:rowOff>
    </xdr:to>
    <xdr:graphicFrame macro="">
      <xdr:nvGraphicFramePr>
        <xdr:cNvPr id="22" name="Gráfico 21"/>
        <xdr:cNvGraphicFramePr/>
      </xdr:nvGraphicFramePr>
      <xdr:xfrm>
        <a:off x="19773900" y="4076700"/>
        <a:ext cx="4572000" cy="3114675"/>
      </xdr:xfrm>
      <a:graphic>
        <a:graphicData uri="http://schemas.openxmlformats.org/drawingml/2006/chart">
          <c:chart xmlns:c="http://schemas.openxmlformats.org/drawingml/2006/chart" r:id="rId5"/>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180975</xdr:rowOff>
    </xdr:from>
    <xdr:to>
      <xdr:col>15</xdr:col>
      <xdr:colOff>0</xdr:colOff>
      <xdr:row>2</xdr:row>
      <xdr:rowOff>0</xdr:rowOff>
    </xdr:to>
    <xdr:pic>
      <xdr:nvPicPr>
        <xdr:cNvPr id="2" name="Picture 1"/>
        <xdr:cNvPicPr preferRelativeResize="1">
          <a:picLocks noChangeAspect="1"/>
        </xdr:cNvPicPr>
      </xdr:nvPicPr>
      <xdr:blipFill>
        <a:blip r:embed="rId1"/>
        <a:stretch>
          <a:fillRect/>
        </a:stretch>
      </xdr:blipFill>
      <xdr:spPr bwMode="auto">
        <a:xfrm>
          <a:off x="11010900" y="180975"/>
          <a:ext cx="0" cy="209550"/>
        </a:xfrm>
        <a:prstGeom prst="rect">
          <a:avLst/>
        </a:prstGeom>
        <a:noFill/>
        <a:ln w="9525">
          <a:noFill/>
        </a:ln>
      </xdr:spPr>
    </xdr:pic>
    <xdr:clientData/>
  </xdr:twoCellAnchor>
  <xdr:twoCellAnchor>
    <xdr:from>
      <xdr:col>15</xdr:col>
      <xdr:colOff>0</xdr:colOff>
      <xdr:row>0</xdr:row>
      <xdr:rowOff>180975</xdr:rowOff>
    </xdr:from>
    <xdr:to>
      <xdr:col>15</xdr:col>
      <xdr:colOff>0</xdr:colOff>
      <xdr:row>2</xdr:row>
      <xdr:rowOff>0</xdr:rowOff>
    </xdr:to>
    <xdr:pic>
      <xdr:nvPicPr>
        <xdr:cNvPr id="3" name="Picture 2"/>
        <xdr:cNvPicPr preferRelativeResize="1">
          <a:picLocks noChangeAspect="1"/>
        </xdr:cNvPicPr>
      </xdr:nvPicPr>
      <xdr:blipFill>
        <a:blip r:embed="rId1"/>
        <a:stretch>
          <a:fillRect/>
        </a:stretch>
      </xdr:blipFill>
      <xdr:spPr bwMode="auto">
        <a:xfrm>
          <a:off x="11010900" y="180975"/>
          <a:ext cx="0" cy="209550"/>
        </a:xfrm>
        <a:prstGeom prst="rect">
          <a:avLst/>
        </a:prstGeom>
        <a:noFill/>
        <a:ln w="9525">
          <a:noFill/>
        </a:ln>
      </xdr:spPr>
    </xdr:pic>
    <xdr:clientData/>
  </xdr:twoCellAnchor>
  <xdr:twoCellAnchor>
    <xdr:from>
      <xdr:col>15</xdr:col>
      <xdr:colOff>0</xdr:colOff>
      <xdr:row>0</xdr:row>
      <xdr:rowOff>180975</xdr:rowOff>
    </xdr:from>
    <xdr:to>
      <xdr:col>15</xdr:col>
      <xdr:colOff>0</xdr:colOff>
      <xdr:row>2</xdr:row>
      <xdr:rowOff>0</xdr:rowOff>
    </xdr:to>
    <xdr:pic>
      <xdr:nvPicPr>
        <xdr:cNvPr id="4" name="Picture 3"/>
        <xdr:cNvPicPr preferRelativeResize="1">
          <a:picLocks noChangeAspect="1"/>
        </xdr:cNvPicPr>
      </xdr:nvPicPr>
      <xdr:blipFill>
        <a:blip r:embed="rId1"/>
        <a:stretch>
          <a:fillRect/>
        </a:stretch>
      </xdr:blipFill>
      <xdr:spPr bwMode="auto">
        <a:xfrm>
          <a:off x="11010900" y="180975"/>
          <a:ext cx="0" cy="209550"/>
        </a:xfrm>
        <a:prstGeom prst="rect">
          <a:avLst/>
        </a:prstGeom>
        <a:noFill/>
        <a:ln w="9525">
          <a:noFill/>
        </a:ln>
      </xdr:spPr>
    </xdr:pic>
    <xdr:clientData/>
  </xdr:twoCellAnchor>
  <xdr:twoCellAnchor>
    <xdr:from>
      <xdr:col>15</xdr:col>
      <xdr:colOff>0</xdr:colOff>
      <xdr:row>0</xdr:row>
      <xdr:rowOff>180975</xdr:rowOff>
    </xdr:from>
    <xdr:to>
      <xdr:col>15</xdr:col>
      <xdr:colOff>0</xdr:colOff>
      <xdr:row>2</xdr:row>
      <xdr:rowOff>0</xdr:rowOff>
    </xdr:to>
    <xdr:pic>
      <xdr:nvPicPr>
        <xdr:cNvPr id="5" name="Picture 5"/>
        <xdr:cNvPicPr preferRelativeResize="1">
          <a:picLocks noChangeAspect="1"/>
        </xdr:cNvPicPr>
      </xdr:nvPicPr>
      <xdr:blipFill>
        <a:blip r:embed="rId1"/>
        <a:stretch>
          <a:fillRect/>
        </a:stretch>
      </xdr:blipFill>
      <xdr:spPr bwMode="auto">
        <a:xfrm>
          <a:off x="11010900" y="180975"/>
          <a:ext cx="0" cy="209550"/>
        </a:xfrm>
        <a:prstGeom prst="rect">
          <a:avLst/>
        </a:prstGeom>
        <a:noFill/>
        <a:ln w="9525">
          <a:noFill/>
        </a:ln>
      </xdr:spPr>
    </xdr:pic>
    <xdr:clientData/>
  </xdr:twoCellAnchor>
  <xdr:twoCellAnchor>
    <xdr:from>
      <xdr:col>15</xdr:col>
      <xdr:colOff>0</xdr:colOff>
      <xdr:row>0</xdr:row>
      <xdr:rowOff>123825</xdr:rowOff>
    </xdr:from>
    <xdr:to>
      <xdr:col>15</xdr:col>
      <xdr:colOff>0</xdr:colOff>
      <xdr:row>2</xdr:row>
      <xdr:rowOff>0</xdr:rowOff>
    </xdr:to>
    <xdr:pic>
      <xdr:nvPicPr>
        <xdr:cNvPr id="6" name="Picture 6"/>
        <xdr:cNvPicPr preferRelativeResize="1">
          <a:picLocks noChangeAspect="1"/>
        </xdr:cNvPicPr>
      </xdr:nvPicPr>
      <xdr:blipFill>
        <a:blip r:embed="rId1"/>
        <a:stretch>
          <a:fillRect/>
        </a:stretch>
      </xdr:blipFill>
      <xdr:spPr bwMode="auto">
        <a:xfrm>
          <a:off x="11010900" y="123825"/>
          <a:ext cx="0" cy="266700"/>
        </a:xfrm>
        <a:prstGeom prst="rect">
          <a:avLst/>
        </a:prstGeom>
        <a:noFill/>
        <a:ln w="9525">
          <a:noFill/>
        </a:ln>
      </xdr:spPr>
    </xdr:pic>
    <xdr:clientData/>
  </xdr:twoCellAnchor>
  <xdr:twoCellAnchor>
    <xdr:from>
      <xdr:col>15</xdr:col>
      <xdr:colOff>0</xdr:colOff>
      <xdr:row>0</xdr:row>
      <xdr:rowOff>180975</xdr:rowOff>
    </xdr:from>
    <xdr:to>
      <xdr:col>15</xdr:col>
      <xdr:colOff>0</xdr:colOff>
      <xdr:row>2</xdr:row>
      <xdr:rowOff>0</xdr:rowOff>
    </xdr:to>
    <xdr:pic>
      <xdr:nvPicPr>
        <xdr:cNvPr id="7" name="Picture 13"/>
        <xdr:cNvPicPr preferRelativeResize="1">
          <a:picLocks noChangeAspect="1"/>
        </xdr:cNvPicPr>
      </xdr:nvPicPr>
      <xdr:blipFill>
        <a:blip r:embed="rId1"/>
        <a:stretch>
          <a:fillRect/>
        </a:stretch>
      </xdr:blipFill>
      <xdr:spPr bwMode="auto">
        <a:xfrm>
          <a:off x="11010900" y="180975"/>
          <a:ext cx="0" cy="209550"/>
        </a:xfrm>
        <a:prstGeom prst="rect">
          <a:avLst/>
        </a:prstGeom>
        <a:noFill/>
        <a:ln w="9525">
          <a:noFill/>
        </a:ln>
      </xdr:spPr>
    </xdr:pic>
    <xdr:clientData/>
  </xdr:twoCellAnchor>
  <xdr:twoCellAnchor>
    <xdr:from>
      <xdr:col>15</xdr:col>
      <xdr:colOff>0</xdr:colOff>
      <xdr:row>0</xdr:row>
      <xdr:rowOff>180975</xdr:rowOff>
    </xdr:from>
    <xdr:to>
      <xdr:col>15</xdr:col>
      <xdr:colOff>0</xdr:colOff>
      <xdr:row>2</xdr:row>
      <xdr:rowOff>0</xdr:rowOff>
    </xdr:to>
    <xdr:pic>
      <xdr:nvPicPr>
        <xdr:cNvPr id="8" name="Picture 14"/>
        <xdr:cNvPicPr preferRelativeResize="1">
          <a:picLocks noChangeAspect="1"/>
        </xdr:cNvPicPr>
      </xdr:nvPicPr>
      <xdr:blipFill>
        <a:blip r:embed="rId1"/>
        <a:stretch>
          <a:fillRect/>
        </a:stretch>
      </xdr:blipFill>
      <xdr:spPr bwMode="auto">
        <a:xfrm>
          <a:off x="11010900" y="180975"/>
          <a:ext cx="0" cy="209550"/>
        </a:xfrm>
        <a:prstGeom prst="rect">
          <a:avLst/>
        </a:prstGeom>
        <a:noFill/>
        <a:ln w="9525">
          <a:noFill/>
        </a:ln>
      </xdr:spPr>
    </xdr:pic>
    <xdr:clientData/>
  </xdr:twoCellAnchor>
  <xdr:twoCellAnchor>
    <xdr:from>
      <xdr:col>15</xdr:col>
      <xdr:colOff>0</xdr:colOff>
      <xdr:row>0</xdr:row>
      <xdr:rowOff>180975</xdr:rowOff>
    </xdr:from>
    <xdr:to>
      <xdr:col>15</xdr:col>
      <xdr:colOff>0</xdr:colOff>
      <xdr:row>2</xdr:row>
      <xdr:rowOff>0</xdr:rowOff>
    </xdr:to>
    <xdr:pic>
      <xdr:nvPicPr>
        <xdr:cNvPr id="9" name="Picture 15"/>
        <xdr:cNvPicPr preferRelativeResize="1">
          <a:picLocks noChangeAspect="1"/>
        </xdr:cNvPicPr>
      </xdr:nvPicPr>
      <xdr:blipFill>
        <a:blip r:embed="rId1"/>
        <a:stretch>
          <a:fillRect/>
        </a:stretch>
      </xdr:blipFill>
      <xdr:spPr bwMode="auto">
        <a:xfrm>
          <a:off x="11010900" y="180975"/>
          <a:ext cx="0" cy="209550"/>
        </a:xfrm>
        <a:prstGeom prst="rect">
          <a:avLst/>
        </a:prstGeom>
        <a:noFill/>
        <a:ln w="9525">
          <a:noFill/>
        </a:ln>
      </xdr:spPr>
    </xdr:pic>
    <xdr:clientData/>
  </xdr:twoCellAnchor>
  <xdr:twoCellAnchor>
    <xdr:from>
      <xdr:col>15</xdr:col>
      <xdr:colOff>0</xdr:colOff>
      <xdr:row>0</xdr:row>
      <xdr:rowOff>180975</xdr:rowOff>
    </xdr:from>
    <xdr:to>
      <xdr:col>15</xdr:col>
      <xdr:colOff>0</xdr:colOff>
      <xdr:row>2</xdr:row>
      <xdr:rowOff>0</xdr:rowOff>
    </xdr:to>
    <xdr:pic>
      <xdr:nvPicPr>
        <xdr:cNvPr id="10" name="Picture 16"/>
        <xdr:cNvPicPr preferRelativeResize="1">
          <a:picLocks noChangeAspect="1"/>
        </xdr:cNvPicPr>
      </xdr:nvPicPr>
      <xdr:blipFill>
        <a:blip r:embed="rId1"/>
        <a:stretch>
          <a:fillRect/>
        </a:stretch>
      </xdr:blipFill>
      <xdr:spPr bwMode="auto">
        <a:xfrm>
          <a:off x="11010900" y="180975"/>
          <a:ext cx="0" cy="209550"/>
        </a:xfrm>
        <a:prstGeom prst="rect">
          <a:avLst/>
        </a:prstGeom>
        <a:noFill/>
        <a:ln w="9525">
          <a:noFill/>
        </a:ln>
      </xdr:spPr>
    </xdr:pic>
    <xdr:clientData/>
  </xdr:twoCellAnchor>
  <xdr:twoCellAnchor>
    <xdr:from>
      <xdr:col>15</xdr:col>
      <xdr:colOff>0</xdr:colOff>
      <xdr:row>0</xdr:row>
      <xdr:rowOff>123825</xdr:rowOff>
    </xdr:from>
    <xdr:to>
      <xdr:col>15</xdr:col>
      <xdr:colOff>0</xdr:colOff>
      <xdr:row>2</xdr:row>
      <xdr:rowOff>0</xdr:rowOff>
    </xdr:to>
    <xdr:pic>
      <xdr:nvPicPr>
        <xdr:cNvPr id="11" name="Picture 17"/>
        <xdr:cNvPicPr preferRelativeResize="1">
          <a:picLocks noChangeAspect="1"/>
        </xdr:cNvPicPr>
      </xdr:nvPicPr>
      <xdr:blipFill>
        <a:blip r:embed="rId1"/>
        <a:stretch>
          <a:fillRect/>
        </a:stretch>
      </xdr:blipFill>
      <xdr:spPr bwMode="auto">
        <a:xfrm>
          <a:off x="11010900" y="123825"/>
          <a:ext cx="0" cy="266700"/>
        </a:xfrm>
        <a:prstGeom prst="rect">
          <a:avLst/>
        </a:prstGeom>
        <a:noFill/>
        <a:ln w="9525">
          <a:noFill/>
        </a:ln>
      </xdr:spPr>
    </xdr:pic>
    <xdr:clientData/>
  </xdr:twoCellAnchor>
  <xdr:twoCellAnchor>
    <xdr:from>
      <xdr:col>15</xdr:col>
      <xdr:colOff>0</xdr:colOff>
      <xdr:row>0</xdr:row>
      <xdr:rowOff>180975</xdr:rowOff>
    </xdr:from>
    <xdr:to>
      <xdr:col>15</xdr:col>
      <xdr:colOff>0</xdr:colOff>
      <xdr:row>2</xdr:row>
      <xdr:rowOff>0</xdr:rowOff>
    </xdr:to>
    <xdr:pic>
      <xdr:nvPicPr>
        <xdr:cNvPr id="12" name="Picture 18"/>
        <xdr:cNvPicPr preferRelativeResize="1">
          <a:picLocks noChangeAspect="1"/>
        </xdr:cNvPicPr>
      </xdr:nvPicPr>
      <xdr:blipFill>
        <a:blip r:embed="rId1"/>
        <a:stretch>
          <a:fillRect/>
        </a:stretch>
      </xdr:blipFill>
      <xdr:spPr bwMode="auto">
        <a:xfrm>
          <a:off x="11010900" y="180975"/>
          <a:ext cx="0" cy="209550"/>
        </a:xfrm>
        <a:prstGeom prst="rect">
          <a:avLst/>
        </a:prstGeom>
        <a:noFill/>
        <a:ln w="9525">
          <a:noFill/>
        </a:ln>
      </xdr:spPr>
    </xdr:pic>
    <xdr:clientData/>
  </xdr:twoCellAnchor>
  <xdr:twoCellAnchor>
    <xdr:from>
      <xdr:col>15</xdr:col>
      <xdr:colOff>0</xdr:colOff>
      <xdr:row>0</xdr:row>
      <xdr:rowOff>180975</xdr:rowOff>
    </xdr:from>
    <xdr:to>
      <xdr:col>15</xdr:col>
      <xdr:colOff>0</xdr:colOff>
      <xdr:row>2</xdr:row>
      <xdr:rowOff>0</xdr:rowOff>
    </xdr:to>
    <xdr:pic>
      <xdr:nvPicPr>
        <xdr:cNvPr id="13" name="Picture 19"/>
        <xdr:cNvPicPr preferRelativeResize="1">
          <a:picLocks noChangeAspect="1"/>
        </xdr:cNvPicPr>
      </xdr:nvPicPr>
      <xdr:blipFill>
        <a:blip r:embed="rId1"/>
        <a:stretch>
          <a:fillRect/>
        </a:stretch>
      </xdr:blipFill>
      <xdr:spPr bwMode="auto">
        <a:xfrm>
          <a:off x="11010900" y="180975"/>
          <a:ext cx="0" cy="209550"/>
        </a:xfrm>
        <a:prstGeom prst="rect">
          <a:avLst/>
        </a:prstGeom>
        <a:noFill/>
        <a:ln w="9525">
          <a:noFill/>
        </a:ln>
      </xdr:spPr>
    </xdr:pic>
    <xdr:clientData/>
  </xdr:twoCellAnchor>
  <xdr:twoCellAnchor>
    <xdr:from>
      <xdr:col>15</xdr:col>
      <xdr:colOff>0</xdr:colOff>
      <xdr:row>0</xdr:row>
      <xdr:rowOff>180975</xdr:rowOff>
    </xdr:from>
    <xdr:to>
      <xdr:col>15</xdr:col>
      <xdr:colOff>0</xdr:colOff>
      <xdr:row>2</xdr:row>
      <xdr:rowOff>0</xdr:rowOff>
    </xdr:to>
    <xdr:pic>
      <xdr:nvPicPr>
        <xdr:cNvPr id="14" name="Picture 20"/>
        <xdr:cNvPicPr preferRelativeResize="1">
          <a:picLocks noChangeAspect="1"/>
        </xdr:cNvPicPr>
      </xdr:nvPicPr>
      <xdr:blipFill>
        <a:blip r:embed="rId1"/>
        <a:stretch>
          <a:fillRect/>
        </a:stretch>
      </xdr:blipFill>
      <xdr:spPr bwMode="auto">
        <a:xfrm>
          <a:off x="11010900" y="180975"/>
          <a:ext cx="0" cy="209550"/>
        </a:xfrm>
        <a:prstGeom prst="rect">
          <a:avLst/>
        </a:prstGeom>
        <a:noFill/>
        <a:ln w="9525">
          <a:noFill/>
        </a:ln>
      </xdr:spPr>
    </xdr:pic>
    <xdr:clientData/>
  </xdr:twoCellAnchor>
  <xdr:twoCellAnchor>
    <xdr:from>
      <xdr:col>15</xdr:col>
      <xdr:colOff>0</xdr:colOff>
      <xdr:row>0</xdr:row>
      <xdr:rowOff>180975</xdr:rowOff>
    </xdr:from>
    <xdr:to>
      <xdr:col>15</xdr:col>
      <xdr:colOff>0</xdr:colOff>
      <xdr:row>2</xdr:row>
      <xdr:rowOff>0</xdr:rowOff>
    </xdr:to>
    <xdr:pic>
      <xdr:nvPicPr>
        <xdr:cNvPr id="15" name="Picture 21"/>
        <xdr:cNvPicPr preferRelativeResize="1">
          <a:picLocks noChangeAspect="1"/>
        </xdr:cNvPicPr>
      </xdr:nvPicPr>
      <xdr:blipFill>
        <a:blip r:embed="rId1"/>
        <a:stretch>
          <a:fillRect/>
        </a:stretch>
      </xdr:blipFill>
      <xdr:spPr bwMode="auto">
        <a:xfrm>
          <a:off x="11010900" y="180975"/>
          <a:ext cx="0" cy="209550"/>
        </a:xfrm>
        <a:prstGeom prst="rect">
          <a:avLst/>
        </a:prstGeom>
        <a:noFill/>
        <a:ln w="9525">
          <a:noFill/>
        </a:ln>
      </xdr:spPr>
    </xdr:pic>
    <xdr:clientData/>
  </xdr:twoCellAnchor>
  <xdr:twoCellAnchor>
    <xdr:from>
      <xdr:col>15</xdr:col>
      <xdr:colOff>0</xdr:colOff>
      <xdr:row>0</xdr:row>
      <xdr:rowOff>123825</xdr:rowOff>
    </xdr:from>
    <xdr:to>
      <xdr:col>15</xdr:col>
      <xdr:colOff>0</xdr:colOff>
      <xdr:row>2</xdr:row>
      <xdr:rowOff>0</xdr:rowOff>
    </xdr:to>
    <xdr:pic>
      <xdr:nvPicPr>
        <xdr:cNvPr id="16" name="Picture 22"/>
        <xdr:cNvPicPr preferRelativeResize="1">
          <a:picLocks noChangeAspect="1"/>
        </xdr:cNvPicPr>
      </xdr:nvPicPr>
      <xdr:blipFill>
        <a:blip r:embed="rId1"/>
        <a:stretch>
          <a:fillRect/>
        </a:stretch>
      </xdr:blipFill>
      <xdr:spPr bwMode="auto">
        <a:xfrm>
          <a:off x="11010900" y="123825"/>
          <a:ext cx="0" cy="266700"/>
        </a:xfrm>
        <a:prstGeom prst="rect">
          <a:avLst/>
        </a:prstGeom>
        <a:noFill/>
        <a:ln w="9525">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5" Type="http://schemas.openxmlformats.org/officeDocument/2006/relationships/image" Target="../media/image1.emf" /><Relationship Id="rId1" Type="http://schemas.openxmlformats.org/officeDocument/2006/relationships/oleObject" Target="../embeddings/oleObject1.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5" Type="http://schemas.openxmlformats.org/officeDocument/2006/relationships/image" Target="../media/image1.emf" /><Relationship Id="rId1" Type="http://schemas.openxmlformats.org/officeDocument/2006/relationships/oleObject" Target="../embeddings/oleObject2.bin"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Q14"/>
  <sheetViews>
    <sheetView showGridLines="0" workbookViewId="0" topLeftCell="A1">
      <selection activeCell="P14" sqref="P14"/>
    </sheetView>
  </sheetViews>
  <sheetFormatPr defaultColWidth="11.421875" defaultRowHeight="12.75"/>
  <cols>
    <col min="1" max="1" width="11.421875" style="172" customWidth="1"/>
    <col min="2" max="2" width="14.28125" style="172" customWidth="1"/>
    <col min="3" max="3" width="21.8515625" style="172" bestFit="1" customWidth="1"/>
    <col min="4" max="4" width="19.421875" style="172" customWidth="1"/>
    <col min="5" max="5" width="10.28125" style="172" hidden="1" customWidth="1"/>
    <col min="6" max="6" width="3.00390625" style="172" customWidth="1"/>
    <col min="7" max="7" width="19.421875" style="172" customWidth="1"/>
    <col min="8" max="8" width="10.28125" style="172" hidden="1" customWidth="1"/>
    <col min="9" max="9" width="3.00390625" style="172" customWidth="1"/>
    <col min="10" max="10" width="19.421875" style="172" customWidth="1"/>
    <col min="11" max="11" width="10.28125" style="172" hidden="1" customWidth="1"/>
    <col min="12" max="12" width="3.00390625" style="172" customWidth="1"/>
    <col min="13" max="13" width="19.421875" style="172" customWidth="1"/>
    <col min="14" max="14" width="9.00390625" style="172" hidden="1" customWidth="1"/>
    <col min="15" max="16384" width="11.421875" style="172" customWidth="1"/>
  </cols>
  <sheetData>
    <row r="2" spans="2:14" ht="24.95" customHeight="1">
      <c r="B2" s="596" t="s">
        <v>105</v>
      </c>
      <c r="C2" s="596"/>
      <c r="D2" s="596"/>
      <c r="E2" s="596"/>
      <c r="F2" s="596"/>
      <c r="G2" s="596"/>
      <c r="H2" s="596"/>
      <c r="I2" s="596"/>
      <c r="J2" s="596"/>
      <c r="K2" s="596"/>
      <c r="L2" s="596"/>
      <c r="M2" s="596"/>
      <c r="N2" s="596"/>
    </row>
    <row r="3" spans="2:14" ht="18" customHeight="1">
      <c r="B3" s="598" t="s">
        <v>54</v>
      </c>
      <c r="C3" s="598"/>
      <c r="D3" s="598"/>
      <c r="E3" s="598"/>
      <c r="F3" s="598"/>
      <c r="G3" s="598"/>
      <c r="H3" s="598"/>
      <c r="I3" s="598"/>
      <c r="J3" s="598"/>
      <c r="K3" s="598"/>
      <c r="L3" s="598"/>
      <c r="M3" s="598"/>
      <c r="N3" s="598"/>
    </row>
    <row r="4" spans="2:17" ht="21" customHeight="1">
      <c r="B4" s="173"/>
      <c r="C4" s="173"/>
      <c r="D4" s="595" t="s">
        <v>45</v>
      </c>
      <c r="E4" s="595"/>
      <c r="G4" s="595" t="s">
        <v>46</v>
      </c>
      <c r="H4" s="595"/>
      <c r="J4" s="595" t="s">
        <v>47</v>
      </c>
      <c r="K4" s="595"/>
      <c r="M4" s="595" t="s">
        <v>157</v>
      </c>
      <c r="N4" s="595"/>
      <c r="Q4" s="172" t="s">
        <v>101</v>
      </c>
    </row>
    <row r="5" spans="2:14" ht="15.75" thickBot="1">
      <c r="B5" s="481"/>
      <c r="C5" s="481"/>
      <c r="D5" s="482" t="str">
        <f>+Q4</f>
        <v>1Q19</v>
      </c>
      <c r="E5" s="174" t="s">
        <v>48</v>
      </c>
      <c r="G5" s="482" t="str">
        <f>+Q4</f>
        <v>1Q19</v>
      </c>
      <c r="H5" s="174" t="s">
        <v>48</v>
      </c>
      <c r="J5" s="482" t="str">
        <f>+Q4</f>
        <v>1Q19</v>
      </c>
      <c r="K5" s="174" t="s">
        <v>48</v>
      </c>
      <c r="M5" s="482" t="str">
        <f>+Q4</f>
        <v>1Q19</v>
      </c>
      <c r="N5" s="174" t="s">
        <v>48</v>
      </c>
    </row>
    <row r="6" spans="2:14" ht="12.75" customHeight="1">
      <c r="B6" s="597" t="s">
        <v>184</v>
      </c>
      <c r="C6" s="475" t="s">
        <v>49</v>
      </c>
      <c r="D6" s="476">
        <v>0.04817097623544564</v>
      </c>
      <c r="E6" s="477">
        <v>-0.005</v>
      </c>
      <c r="F6" s="182"/>
      <c r="G6" s="476">
        <v>0.03348626871268068</v>
      </c>
      <c r="H6" s="477">
        <v>0.005</v>
      </c>
      <c r="I6" s="182"/>
      <c r="J6" s="476">
        <v>-0.008837907908388676</v>
      </c>
      <c r="K6" s="477">
        <v>-0.013</v>
      </c>
      <c r="M6" s="476">
        <v>0.07319177148042799</v>
      </c>
      <c r="N6" s="175">
        <v>-2.086553936272945</v>
      </c>
    </row>
    <row r="7" spans="2:14" ht="12.75">
      <c r="B7" s="597"/>
      <c r="C7" s="176" t="s">
        <v>70</v>
      </c>
      <c r="D7" s="478">
        <v>0.11425325544007592</v>
      </c>
      <c r="E7" s="478">
        <v>0.081</v>
      </c>
      <c r="F7" s="479"/>
      <c r="G7" s="478">
        <v>0.12370994714279271</v>
      </c>
      <c r="H7" s="478">
        <v>0.068</v>
      </c>
      <c r="I7" s="479"/>
      <c r="J7" s="478">
        <v>0.15563034536510734</v>
      </c>
      <c r="K7" s="478">
        <v>-0.026</v>
      </c>
      <c r="L7" s="463"/>
      <c r="M7" s="478"/>
      <c r="N7" s="177"/>
    </row>
    <row r="8" spans="2:14" ht="12.75">
      <c r="B8" s="597"/>
      <c r="C8" s="176" t="s">
        <v>11</v>
      </c>
      <c r="D8" s="478">
        <v>-0.019219875310934276</v>
      </c>
      <c r="E8" s="478">
        <v>-0.093</v>
      </c>
      <c r="F8" s="479"/>
      <c r="G8" s="478">
        <v>-0.06371244674255405</v>
      </c>
      <c r="H8" s="478">
        <v>-0.068</v>
      </c>
      <c r="I8" s="479"/>
      <c r="J8" s="478">
        <v>-0.14992256505889245</v>
      </c>
      <c r="K8" s="478">
        <v>0.003</v>
      </c>
      <c r="L8" s="463"/>
      <c r="M8" s="478"/>
      <c r="N8" s="177"/>
    </row>
    <row r="9" spans="2:14" ht="13.5" thickBot="1">
      <c r="B9" s="484"/>
      <c r="C9" s="480"/>
      <c r="D9" s="485"/>
      <c r="E9" s="464"/>
      <c r="F9" s="463"/>
      <c r="G9" s="485"/>
      <c r="H9" s="464"/>
      <c r="I9" s="463"/>
      <c r="J9" s="485"/>
      <c r="K9" s="464"/>
      <c r="L9" s="463"/>
      <c r="M9" s="464"/>
      <c r="N9" s="177"/>
    </row>
    <row r="10" spans="2:14" ht="12.75">
      <c r="B10" s="593" t="s">
        <v>185</v>
      </c>
      <c r="C10" s="475" t="s">
        <v>49</v>
      </c>
      <c r="D10" s="483">
        <v>0.0996237929508692</v>
      </c>
      <c r="E10" s="461">
        <v>0.059</v>
      </c>
      <c r="F10" s="462"/>
      <c r="G10" s="483">
        <v>0.0884087166010219</v>
      </c>
      <c r="H10" s="461">
        <v>0.055</v>
      </c>
      <c r="I10" s="462"/>
      <c r="J10" s="483">
        <v>0.09247899699430295</v>
      </c>
      <c r="K10" s="461">
        <v>0.009</v>
      </c>
      <c r="L10" s="462"/>
      <c r="M10" s="465"/>
      <c r="N10" s="178"/>
    </row>
    <row r="11" spans="2:14" ht="12.75">
      <c r="B11" s="593"/>
      <c r="C11" s="176" t="str">
        <f>+C7</f>
        <v>Mexico &amp; Central America</v>
      </c>
      <c r="D11" s="464">
        <v>0.07199464766847496</v>
      </c>
      <c r="E11" s="464">
        <v>0.052</v>
      </c>
      <c r="F11" s="462"/>
      <c r="G11" s="464">
        <v>0.08268064971093803</v>
      </c>
      <c r="H11" s="464">
        <v>0.04</v>
      </c>
      <c r="I11" s="462"/>
      <c r="J11" s="464">
        <v>0.12439409679805968</v>
      </c>
      <c r="K11" s="464">
        <v>-0.04</v>
      </c>
      <c r="L11" s="462"/>
      <c r="M11" s="466"/>
      <c r="N11" s="179"/>
    </row>
    <row r="12" spans="2:14" ht="13.5" thickBot="1">
      <c r="B12" s="594"/>
      <c r="C12" s="180" t="s">
        <v>11</v>
      </c>
      <c r="D12" s="467">
        <v>0.1369797364353793</v>
      </c>
      <c r="E12" s="467">
        <v>0.069</v>
      </c>
      <c r="F12" s="468"/>
      <c r="G12" s="467">
        <v>0.09683076975321692</v>
      </c>
      <c r="H12" s="467">
        <v>0.08</v>
      </c>
      <c r="I12" s="468"/>
      <c r="J12" s="467">
        <v>0.05408049804384718</v>
      </c>
      <c r="K12" s="467">
        <v>0.088</v>
      </c>
      <c r="L12" s="468"/>
      <c r="M12" s="467"/>
      <c r="N12" s="181"/>
    </row>
    <row r="13" spans="13:14" ht="12.75">
      <c r="M13" s="182"/>
      <c r="N13" s="182"/>
    </row>
    <row r="14" spans="3:7" ht="12.75" customHeight="1">
      <c r="C14" s="183" t="s">
        <v>50</v>
      </c>
      <c r="G14" s="359"/>
    </row>
  </sheetData>
  <mergeCells count="8">
    <mergeCell ref="B10:B12"/>
    <mergeCell ref="M4:N4"/>
    <mergeCell ref="B2:N2"/>
    <mergeCell ref="D4:E4"/>
    <mergeCell ref="G4:H4"/>
    <mergeCell ref="J4:K4"/>
    <mergeCell ref="B6:B8"/>
    <mergeCell ref="B3:N3"/>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topLeftCell="A1">
      <selection activeCell="G19" sqref="G19"/>
    </sheetView>
  </sheetViews>
  <sheetFormatPr defaultColWidth="9.8515625" defaultRowHeight="10.5" customHeight="1"/>
  <cols>
    <col min="1" max="1" width="32.421875" style="252" customWidth="1"/>
    <col min="2" max="2" width="1.7109375" style="255" customWidth="1"/>
    <col min="3" max="3" width="11.28125" style="253" customWidth="1"/>
    <col min="4" max="4" width="13.140625" style="253" customWidth="1"/>
    <col min="5" max="7" width="11.28125" style="253" customWidth="1"/>
    <col min="8" max="8" width="2.7109375" style="253" customWidth="1"/>
    <col min="9" max="10" width="11.28125" style="253" customWidth="1"/>
    <col min="11" max="13" width="11.28125" style="255" customWidth="1"/>
    <col min="14" max="14" width="3.00390625" style="255" customWidth="1"/>
    <col min="15" max="15" width="10.57421875" style="255" customWidth="1"/>
    <col min="16" max="16" width="13.57421875" style="245" customWidth="1"/>
    <col min="17" max="16384" width="9.8515625" style="245" customWidth="1"/>
  </cols>
  <sheetData>
    <row r="1" spans="1:18" ht="14.25" customHeight="1">
      <c r="A1" s="637" t="s">
        <v>83</v>
      </c>
      <c r="B1" s="637"/>
      <c r="C1" s="637"/>
      <c r="D1" s="637"/>
      <c r="E1" s="637"/>
      <c r="F1" s="637"/>
      <c r="G1" s="637"/>
      <c r="H1" s="637"/>
      <c r="I1" s="637"/>
      <c r="J1" s="637"/>
      <c r="K1" s="637"/>
      <c r="L1" s="637"/>
      <c r="M1" s="637"/>
      <c r="N1" s="637"/>
      <c r="O1" s="637"/>
      <c r="P1" s="244"/>
      <c r="Q1" s="244"/>
      <c r="R1" s="244"/>
    </row>
    <row r="2" spans="1:18" ht="16.5" customHeight="1">
      <c r="A2" s="637" t="s">
        <v>95</v>
      </c>
      <c r="B2" s="637"/>
      <c r="C2" s="637"/>
      <c r="D2" s="637"/>
      <c r="E2" s="637"/>
      <c r="F2" s="637"/>
      <c r="G2" s="637"/>
      <c r="H2" s="637"/>
      <c r="I2" s="637"/>
      <c r="J2" s="637"/>
      <c r="K2" s="637"/>
      <c r="L2" s="637"/>
      <c r="M2" s="637"/>
      <c r="N2" s="637"/>
      <c r="O2" s="637"/>
      <c r="P2" s="246"/>
      <c r="Q2" s="246"/>
      <c r="R2" s="246"/>
    </row>
    <row r="3" spans="1:15" ht="10.5" customHeight="1">
      <c r="A3" s="247"/>
      <c r="B3" s="248"/>
      <c r="C3" s="249"/>
      <c r="D3" s="249"/>
      <c r="E3" s="249"/>
      <c r="F3" s="249"/>
      <c r="G3" s="249"/>
      <c r="H3" s="249"/>
      <c r="I3" s="249"/>
      <c r="J3" s="249"/>
      <c r="K3" s="250"/>
      <c r="L3" s="250"/>
      <c r="M3" s="250"/>
      <c r="N3" s="250"/>
      <c r="O3" s="251"/>
    </row>
    <row r="4" spans="1:15" ht="23.25" customHeight="1" thickBot="1">
      <c r="A4" s="638" t="s">
        <v>58</v>
      </c>
      <c r="B4" s="638"/>
      <c r="C4" s="638"/>
      <c r="D4" s="638"/>
      <c r="E4" s="638"/>
      <c r="F4" s="638"/>
      <c r="G4" s="638"/>
      <c r="H4" s="638"/>
      <c r="I4" s="638"/>
      <c r="J4" s="638"/>
      <c r="K4" s="638"/>
      <c r="L4" s="638"/>
      <c r="M4" s="638"/>
      <c r="N4" s="638"/>
      <c r="O4" s="638"/>
    </row>
    <row r="5" spans="2:15" ht="15" customHeight="1">
      <c r="B5" s="253"/>
      <c r="C5" s="635" t="s">
        <v>43</v>
      </c>
      <c r="D5" s="635"/>
      <c r="E5" s="635"/>
      <c r="F5" s="635"/>
      <c r="G5" s="635"/>
      <c r="H5" s="254"/>
      <c r="I5" s="635" t="s">
        <v>79</v>
      </c>
      <c r="J5" s="635"/>
      <c r="K5" s="635"/>
      <c r="L5" s="635"/>
      <c r="M5" s="635"/>
      <c r="O5" s="256" t="s">
        <v>67</v>
      </c>
    </row>
    <row r="6" spans="1:18" ht="15" customHeight="1">
      <c r="A6" s="257"/>
      <c r="B6" s="258"/>
      <c r="C6" s="259" t="s">
        <v>55</v>
      </c>
      <c r="D6" s="259" t="s">
        <v>65</v>
      </c>
      <c r="E6" s="259" t="s">
        <v>66</v>
      </c>
      <c r="F6" s="259" t="s">
        <v>56</v>
      </c>
      <c r="G6" s="259" t="s">
        <v>57</v>
      </c>
      <c r="H6" s="260"/>
      <c r="I6" s="259" t="s">
        <v>55</v>
      </c>
      <c r="J6" s="259" t="s">
        <v>65</v>
      </c>
      <c r="K6" s="259" t="s">
        <v>66</v>
      </c>
      <c r="L6" s="259" t="s">
        <v>56</v>
      </c>
      <c r="M6" s="259" t="s">
        <v>57</v>
      </c>
      <c r="N6" s="261"/>
      <c r="O6" s="262" t="s">
        <v>75</v>
      </c>
      <c r="P6" s="261"/>
      <c r="Q6" s="263"/>
      <c r="R6" s="263"/>
    </row>
    <row r="7" spans="1:18" ht="15" customHeight="1">
      <c r="A7" s="264" t="s">
        <v>224</v>
      </c>
      <c r="B7" s="258"/>
      <c r="C7" s="265">
        <v>1348.7874795286134</v>
      </c>
      <c r="D7" s="265">
        <v>102.94644582571998</v>
      </c>
      <c r="E7" s="265">
        <v>279.00265227466207</v>
      </c>
      <c r="F7" s="265">
        <v>119.46996694924093</v>
      </c>
      <c r="G7" s="265">
        <v>1850.2065445782364</v>
      </c>
      <c r="H7" s="266"/>
      <c r="I7" s="265">
        <v>1345.9936250446062</v>
      </c>
      <c r="J7" s="265">
        <v>98.36932460546805</v>
      </c>
      <c r="K7" s="265">
        <v>289.28269844361887</v>
      </c>
      <c r="L7" s="265">
        <v>111.31731108283299</v>
      </c>
      <c r="M7" s="265">
        <v>1844.962959176526</v>
      </c>
      <c r="N7" s="267"/>
      <c r="O7" s="268">
        <v>0.0028421087673493606</v>
      </c>
      <c r="P7" s="261"/>
      <c r="Q7" s="261"/>
      <c r="R7" s="269"/>
    </row>
    <row r="8" spans="1:18" ht="15" customHeight="1">
      <c r="A8" s="264" t="s">
        <v>232</v>
      </c>
      <c r="B8" s="258"/>
      <c r="C8" s="265">
        <v>182.4451296019995</v>
      </c>
      <c r="D8" s="265">
        <v>11.073881403545537</v>
      </c>
      <c r="E8" s="265">
        <v>0.6235227273</v>
      </c>
      <c r="F8" s="265">
        <v>20.606453537057085</v>
      </c>
      <c r="G8" s="265">
        <v>214.74898726990213</v>
      </c>
      <c r="H8" s="266"/>
      <c r="I8" s="265">
        <v>142.76398875339703</v>
      </c>
      <c r="J8" s="265">
        <v>10.466978845332001</v>
      </c>
      <c r="K8" s="265">
        <v>0.6141297238</v>
      </c>
      <c r="L8" s="265">
        <v>19.110860696570015</v>
      </c>
      <c r="M8" s="265">
        <v>172.95595801909906</v>
      </c>
      <c r="N8" s="267"/>
      <c r="O8" s="268">
        <v>0.24163971990018407</v>
      </c>
      <c r="P8" s="261"/>
      <c r="Q8" s="261"/>
      <c r="R8" s="269"/>
    </row>
    <row r="9" spans="1:18" ht="15" customHeight="1">
      <c r="A9" s="270" t="s">
        <v>233</v>
      </c>
      <c r="B9" s="258"/>
      <c r="C9" s="271">
        <v>1531.232609130613</v>
      </c>
      <c r="D9" s="271">
        <v>114.02032722926552</v>
      </c>
      <c r="E9" s="271">
        <v>279.62617500196205</v>
      </c>
      <c r="F9" s="271">
        <v>140.07642048629802</v>
      </c>
      <c r="G9" s="271">
        <v>2064.9555318481384</v>
      </c>
      <c r="H9" s="266"/>
      <c r="I9" s="271">
        <v>1488.7576137980031</v>
      </c>
      <c r="J9" s="271">
        <v>108.83630345080005</v>
      </c>
      <c r="K9" s="271">
        <v>289.89682816741885</v>
      </c>
      <c r="L9" s="271">
        <v>130.428171779403</v>
      </c>
      <c r="M9" s="271">
        <v>2017.918917195625</v>
      </c>
      <c r="N9" s="267"/>
      <c r="O9" s="272">
        <v>0.023309467120652183</v>
      </c>
      <c r="P9" s="261"/>
      <c r="Q9" s="261"/>
      <c r="R9" s="269"/>
    </row>
    <row r="10" spans="1:18" ht="15" customHeight="1">
      <c r="A10" s="264" t="s">
        <v>188</v>
      </c>
      <c r="B10" s="273"/>
      <c r="C10" s="265">
        <v>207.63263895840572</v>
      </c>
      <c r="D10" s="265">
        <v>26.649514448966563</v>
      </c>
      <c r="E10" s="265">
        <v>19.63986722022812</v>
      </c>
      <c r="F10" s="265">
        <v>17.51671652906278</v>
      </c>
      <c r="G10" s="265">
        <v>271.4387371566632</v>
      </c>
      <c r="H10" s="266"/>
      <c r="I10" s="265">
        <v>199.71164529589367</v>
      </c>
      <c r="J10" s="265">
        <v>24.444750049377006</v>
      </c>
      <c r="K10" s="265">
        <v>18.60337986036104</v>
      </c>
      <c r="L10" s="265">
        <v>22.28192821577302</v>
      </c>
      <c r="M10" s="265">
        <v>265.04170342140475</v>
      </c>
      <c r="N10" s="267"/>
      <c r="O10" s="268">
        <v>0.024135951635835262</v>
      </c>
      <c r="P10" s="261"/>
      <c r="Q10" s="261"/>
      <c r="R10" s="269"/>
    </row>
    <row r="11" spans="1:18" ht="15" customHeight="1">
      <c r="A11" s="264" t="s">
        <v>234</v>
      </c>
      <c r="B11" s="273"/>
      <c r="C11" s="265" t="s">
        <v>182</v>
      </c>
      <c r="D11" s="265" t="s">
        <v>182</v>
      </c>
      <c r="E11" s="265" t="s">
        <v>182</v>
      </c>
      <c r="F11" s="265" t="s">
        <v>182</v>
      </c>
      <c r="G11" s="265" t="s">
        <v>182</v>
      </c>
      <c r="H11" s="266"/>
      <c r="I11" s="265">
        <v>54.565427422863245</v>
      </c>
      <c r="J11" s="265">
        <v>6.812715123603999</v>
      </c>
      <c r="K11" s="265">
        <v>0.5386174343550003</v>
      </c>
      <c r="L11" s="265">
        <v>2.328116266208157</v>
      </c>
      <c r="M11" s="265">
        <v>64.2448762470304</v>
      </c>
      <c r="N11" s="267"/>
      <c r="O11" s="268" t="s">
        <v>133</v>
      </c>
      <c r="P11" s="261"/>
      <c r="Q11" s="261"/>
      <c r="R11" s="269"/>
    </row>
    <row r="12" spans="1:18" ht="15" customHeight="1">
      <c r="A12" s="264" t="s">
        <v>225</v>
      </c>
      <c r="B12" s="273"/>
      <c r="C12" s="265">
        <v>688.8329893959999</v>
      </c>
      <c r="D12" s="265">
        <v>46.879093447999935</v>
      </c>
      <c r="E12" s="265">
        <v>7.61180833199999</v>
      </c>
      <c r="F12" s="265">
        <v>44.098083190999965</v>
      </c>
      <c r="G12" s="265">
        <v>787.4219743669998</v>
      </c>
      <c r="H12" s="266"/>
      <c r="I12" s="265">
        <v>680.4278690049</v>
      </c>
      <c r="J12" s="265">
        <v>40.7533745946934</v>
      </c>
      <c r="K12" s="265">
        <v>6.557490625406596</v>
      </c>
      <c r="L12" s="265">
        <v>37.321826043000016</v>
      </c>
      <c r="M12" s="265">
        <v>765.0605602679999</v>
      </c>
      <c r="N12" s="267"/>
      <c r="O12" s="268">
        <v>0.029228292844120318</v>
      </c>
      <c r="P12" s="261"/>
      <c r="Q12" s="261"/>
      <c r="R12" s="269"/>
    </row>
    <row r="13" spans="1:18" ht="15" customHeight="1">
      <c r="A13" s="264" t="s">
        <v>226</v>
      </c>
      <c r="B13" s="273"/>
      <c r="C13" s="265">
        <v>140.87414949984108</v>
      </c>
      <c r="D13" s="265">
        <v>17.365952824910146</v>
      </c>
      <c r="E13" s="265">
        <v>4.67982621596001</v>
      </c>
      <c r="F13" s="265">
        <v>12.374268302895594</v>
      </c>
      <c r="G13" s="265">
        <v>175.29419684360684</v>
      </c>
      <c r="H13" s="266"/>
      <c r="I13" s="265">
        <v>166.207577073427</v>
      </c>
      <c r="J13" s="265">
        <v>20.416248996705722</v>
      </c>
      <c r="K13" s="265">
        <v>3.7272423059400035</v>
      </c>
      <c r="L13" s="265">
        <v>15.57097857725226</v>
      </c>
      <c r="M13" s="265">
        <v>205.92204695332495</v>
      </c>
      <c r="N13" s="267"/>
      <c r="O13" s="268">
        <v>-0.1487351673260141</v>
      </c>
      <c r="P13" s="261"/>
      <c r="Q13" s="261"/>
      <c r="R13" s="269"/>
    </row>
    <row r="14" spans="1:18" ht="15" customHeight="1">
      <c r="A14" s="264" t="s">
        <v>230</v>
      </c>
      <c r="B14" s="273"/>
      <c r="C14" s="265">
        <v>20.784635148441673</v>
      </c>
      <c r="D14" s="265">
        <v>1.5717934128490405</v>
      </c>
      <c r="E14" s="265">
        <v>0</v>
      </c>
      <c r="F14" s="265">
        <v>0.3305426916669942</v>
      </c>
      <c r="G14" s="265">
        <v>22.686971252957708</v>
      </c>
      <c r="H14" s="266"/>
      <c r="I14" s="265" t="s">
        <v>182</v>
      </c>
      <c r="J14" s="265" t="s">
        <v>182</v>
      </c>
      <c r="K14" s="265" t="s">
        <v>182</v>
      </c>
      <c r="L14" s="265" t="s">
        <v>182</v>
      </c>
      <c r="M14" s="265" t="s">
        <v>182</v>
      </c>
      <c r="N14" s="267"/>
      <c r="O14" s="268" t="s">
        <v>235</v>
      </c>
      <c r="P14" s="261"/>
      <c r="Q14" s="261"/>
      <c r="R14" s="269"/>
    </row>
    <row r="15" spans="1:18" ht="15" customHeight="1">
      <c r="A15" s="270" t="s">
        <v>11</v>
      </c>
      <c r="B15" s="258"/>
      <c r="C15" s="271">
        <v>1058.1244130026882</v>
      </c>
      <c r="D15" s="271">
        <v>92.46635413472569</v>
      </c>
      <c r="E15" s="271">
        <v>31.931501768188117</v>
      </c>
      <c r="F15" s="271">
        <v>74.31961071462534</v>
      </c>
      <c r="G15" s="271">
        <v>1256.8418796202275</v>
      </c>
      <c r="H15" s="266"/>
      <c r="I15" s="271">
        <v>1100.912518797084</v>
      </c>
      <c r="J15" s="271">
        <v>92.42708876438013</v>
      </c>
      <c r="K15" s="271">
        <v>29.42673022606264</v>
      </c>
      <c r="L15" s="271">
        <v>77.50284910223345</v>
      </c>
      <c r="M15" s="271">
        <v>1300.26918688976</v>
      </c>
      <c r="N15" s="267"/>
      <c r="O15" s="272">
        <v>-0.03339870521227262</v>
      </c>
      <c r="P15" s="261"/>
      <c r="Q15" s="261"/>
      <c r="R15" s="269"/>
    </row>
    <row r="16" spans="1:18" ht="15" customHeight="1" thickBot="1">
      <c r="A16" s="274" t="s">
        <v>59</v>
      </c>
      <c r="B16" s="274"/>
      <c r="C16" s="275">
        <v>2589.357022133301</v>
      </c>
      <c r="D16" s="275">
        <v>206.4866813639912</v>
      </c>
      <c r="E16" s="275">
        <v>311.5576767701502</v>
      </c>
      <c r="F16" s="275">
        <v>214.39603120092335</v>
      </c>
      <c r="G16" s="275">
        <v>3321.7974114683657</v>
      </c>
      <c r="H16" s="275"/>
      <c r="I16" s="275">
        <v>2589.670132595087</v>
      </c>
      <c r="J16" s="275">
        <v>201.26339221518018</v>
      </c>
      <c r="K16" s="275">
        <v>319.3235583934815</v>
      </c>
      <c r="L16" s="275">
        <v>207.93102088163644</v>
      </c>
      <c r="M16" s="275">
        <v>3318.188104085385</v>
      </c>
      <c r="N16" s="275"/>
      <c r="O16" s="276">
        <v>0.001087734410998742</v>
      </c>
      <c r="P16" s="261"/>
      <c r="Q16" s="261"/>
      <c r="R16" s="269"/>
    </row>
    <row r="17" spans="1:18" ht="6" customHeight="1">
      <c r="A17" s="277"/>
      <c r="B17" s="277"/>
      <c r="C17" s="278"/>
      <c r="D17" s="278"/>
      <c r="E17" s="278"/>
      <c r="F17" s="278"/>
      <c r="G17" s="278"/>
      <c r="H17" s="278"/>
      <c r="I17" s="278"/>
      <c r="J17" s="278"/>
      <c r="K17" s="278"/>
      <c r="L17" s="278"/>
      <c r="M17" s="278"/>
      <c r="N17" s="278"/>
      <c r="O17" s="279"/>
      <c r="P17" s="261"/>
      <c r="Q17" s="261"/>
      <c r="R17" s="269"/>
    </row>
    <row r="18" spans="1:18" ht="15" customHeight="1">
      <c r="A18" s="231" t="s">
        <v>77</v>
      </c>
      <c r="B18" s="277"/>
      <c r="C18" s="278"/>
      <c r="D18" s="278"/>
      <c r="E18" s="278"/>
      <c r="F18" s="278"/>
      <c r="G18" s="278"/>
      <c r="H18" s="278"/>
      <c r="I18" s="278"/>
      <c r="J18" s="278"/>
      <c r="K18" s="278"/>
      <c r="L18" s="278"/>
      <c r="M18" s="278"/>
      <c r="N18" s="278"/>
      <c r="O18" s="279"/>
      <c r="P18" s="261"/>
      <c r="Q18" s="261"/>
      <c r="R18" s="269"/>
    </row>
    <row r="19" spans="1:18" ht="15" customHeight="1">
      <c r="A19" s="231" t="s">
        <v>78</v>
      </c>
      <c r="B19" s="277"/>
      <c r="C19" s="278"/>
      <c r="D19" s="278"/>
      <c r="E19" s="278"/>
      <c r="F19" s="278"/>
      <c r="G19" s="278"/>
      <c r="H19" s="278"/>
      <c r="I19" s="278"/>
      <c r="J19" s="278"/>
      <c r="K19" s="278"/>
      <c r="L19" s="278"/>
      <c r="M19" s="278"/>
      <c r="N19" s="278"/>
      <c r="O19" s="279"/>
      <c r="P19" s="261"/>
      <c r="Q19" s="261"/>
      <c r="R19" s="269"/>
    </row>
    <row r="20" ht="17.25" customHeight="1"/>
    <row r="21" spans="1:15" ht="23.25" customHeight="1" thickBot="1">
      <c r="A21" s="638" t="s">
        <v>60</v>
      </c>
      <c r="B21" s="638"/>
      <c r="C21" s="638"/>
      <c r="D21" s="638"/>
      <c r="E21" s="638"/>
      <c r="F21" s="638"/>
      <c r="G21" s="638"/>
      <c r="H21" s="638"/>
      <c r="I21" s="638"/>
      <c r="J21" s="638"/>
      <c r="K21" s="638"/>
      <c r="L21" s="638"/>
      <c r="M21" s="638"/>
      <c r="N21" s="638"/>
      <c r="O21" s="638"/>
    </row>
    <row r="22" spans="2:15" ht="15" customHeight="1">
      <c r="B22" s="253"/>
      <c r="C22" s="635" t="str">
        <f>+C5</f>
        <v>FY 2018</v>
      </c>
      <c r="D22" s="635"/>
      <c r="E22" s="635"/>
      <c r="F22" s="635"/>
      <c r="G22" s="635"/>
      <c r="H22" s="254"/>
      <c r="I22" s="635" t="s">
        <v>79</v>
      </c>
      <c r="J22" s="635"/>
      <c r="K22" s="635"/>
      <c r="L22" s="635"/>
      <c r="M22" s="635"/>
      <c r="O22" s="256" t="s">
        <v>67</v>
      </c>
    </row>
    <row r="23" spans="1:18" ht="15" customHeight="1">
      <c r="A23" s="257"/>
      <c r="B23" s="258"/>
      <c r="C23" s="259" t="s">
        <v>55</v>
      </c>
      <c r="D23" s="636" t="s">
        <v>65</v>
      </c>
      <c r="E23" s="636"/>
      <c r="F23" s="259" t="s">
        <v>56</v>
      </c>
      <c r="G23" s="259" t="s">
        <v>57</v>
      </c>
      <c r="H23" s="260"/>
      <c r="I23" s="259" t="s">
        <v>55</v>
      </c>
      <c r="J23" s="636" t="s">
        <v>65</v>
      </c>
      <c r="K23" s="636"/>
      <c r="L23" s="259" t="s">
        <v>56</v>
      </c>
      <c r="M23" s="259" t="s">
        <v>57</v>
      </c>
      <c r="N23" s="261"/>
      <c r="O23" s="262" t="s">
        <v>75</v>
      </c>
      <c r="P23" s="261"/>
      <c r="Q23" s="263"/>
      <c r="R23" s="263"/>
    </row>
    <row r="24" spans="1:18" ht="15" customHeight="1">
      <c r="A24" s="264" t="str">
        <f aca="true" t="shared" si="0" ref="A24:A33">+A7</f>
        <v>Mexico</v>
      </c>
      <c r="B24" s="258"/>
      <c r="C24" s="265">
        <v>8015.0707722720435</v>
      </c>
      <c r="D24" s="631">
        <v>754.938912802067</v>
      </c>
      <c r="E24" s="631"/>
      <c r="F24" s="265">
        <v>958.1705644824331</v>
      </c>
      <c r="G24" s="265">
        <v>9728.180249556543</v>
      </c>
      <c r="H24" s="266"/>
      <c r="I24" s="265">
        <v>8122.690524120366</v>
      </c>
      <c r="J24" s="631">
        <v>727.605727356972</v>
      </c>
      <c r="K24" s="631"/>
      <c r="L24" s="265">
        <v>914.1849609796631</v>
      </c>
      <c r="M24" s="265">
        <v>9764.481212457</v>
      </c>
      <c r="N24" s="267"/>
      <c r="O24" s="268">
        <v>-0.003717654026938577</v>
      </c>
      <c r="P24" s="261"/>
      <c r="Q24" s="261"/>
      <c r="R24" s="269"/>
    </row>
    <row r="25" spans="1:18" s="282" customFormat="1" ht="15" customHeight="1">
      <c r="A25" s="264" t="str">
        <f t="shared" si="0"/>
        <v>Central America</v>
      </c>
      <c r="B25" s="258"/>
      <c r="C25" s="265">
        <v>1468.0899284513453</v>
      </c>
      <c r="D25" s="631">
        <v>63.78698062260637</v>
      </c>
      <c r="E25" s="631"/>
      <c r="F25" s="265">
        <v>247.40932983520372</v>
      </c>
      <c r="G25" s="265">
        <v>1779.2862389091551</v>
      </c>
      <c r="H25" s="266"/>
      <c r="I25" s="265">
        <v>1158.79813209338</v>
      </c>
      <c r="J25" s="631">
        <v>61.033320000475996</v>
      </c>
      <c r="K25" s="631"/>
      <c r="L25" s="265">
        <v>247.35081099086455</v>
      </c>
      <c r="M25" s="265">
        <v>1467.1822630847205</v>
      </c>
      <c r="N25" s="267"/>
      <c r="O25" s="268">
        <v>0.21272338391567147</v>
      </c>
      <c r="P25" s="280"/>
      <c r="Q25" s="280"/>
      <c r="R25" s="281"/>
    </row>
    <row r="26" spans="1:18" ht="15" customHeight="1">
      <c r="A26" s="270" t="str">
        <f t="shared" si="0"/>
        <v>Mexico and Central America</v>
      </c>
      <c r="B26" s="258"/>
      <c r="C26" s="271">
        <v>9483.160700723389</v>
      </c>
      <c r="D26" s="634">
        <v>818.7258934246734</v>
      </c>
      <c r="E26" s="634"/>
      <c r="F26" s="271">
        <v>1205.579894317637</v>
      </c>
      <c r="G26" s="271">
        <v>11507.466488465698</v>
      </c>
      <c r="H26" s="266"/>
      <c r="I26" s="271">
        <v>9281.488656213745</v>
      </c>
      <c r="J26" s="634">
        <v>788.639047357448</v>
      </c>
      <c r="K26" s="634"/>
      <c r="L26" s="271">
        <v>1161.5357719705275</v>
      </c>
      <c r="M26" s="271">
        <v>11231.663475541722</v>
      </c>
      <c r="N26" s="267"/>
      <c r="O26" s="272">
        <v>0.024555847272718756</v>
      </c>
      <c r="P26" s="261"/>
      <c r="Q26" s="261"/>
      <c r="R26" s="269"/>
    </row>
    <row r="27" spans="1:18" ht="15" customHeight="1">
      <c r="A27" s="264" t="str">
        <f t="shared" si="0"/>
        <v>Colombia</v>
      </c>
      <c r="B27" s="273"/>
      <c r="C27" s="265">
        <v>1505.2928943262718</v>
      </c>
      <c r="D27" s="631">
        <v>361.3400986578296</v>
      </c>
      <c r="E27" s="631"/>
      <c r="F27" s="265">
        <v>193.66657719518182</v>
      </c>
      <c r="G27" s="265">
        <v>2060.2995701792834</v>
      </c>
      <c r="H27" s="266"/>
      <c r="I27" s="265">
        <v>1511.4707780259032</v>
      </c>
      <c r="J27" s="631">
        <v>312.543855341476</v>
      </c>
      <c r="K27" s="631"/>
      <c r="L27" s="265">
        <v>222.5135356326207</v>
      </c>
      <c r="M27" s="265">
        <v>2046.528169</v>
      </c>
      <c r="N27" s="267"/>
      <c r="O27" s="268">
        <v>0.006729153005508248</v>
      </c>
      <c r="P27" s="261"/>
      <c r="Q27" s="261"/>
      <c r="R27" s="269"/>
    </row>
    <row r="28" spans="1:18" ht="15" customHeight="1">
      <c r="A28" s="264" t="str">
        <f t="shared" si="0"/>
        <v>Venezuela</v>
      </c>
      <c r="B28" s="273"/>
      <c r="C28" s="265" t="s">
        <v>133</v>
      </c>
      <c r="D28" s="631" t="s">
        <v>133</v>
      </c>
      <c r="E28" s="631"/>
      <c r="F28" s="265" t="s">
        <v>133</v>
      </c>
      <c r="G28" s="265" t="s">
        <v>133</v>
      </c>
      <c r="H28" s="266"/>
      <c r="I28" s="265">
        <v>358.31320892731287</v>
      </c>
      <c r="J28" s="631">
        <v>61.53061242959369</v>
      </c>
      <c r="K28" s="631">
        <v>0</v>
      </c>
      <c r="L28" s="265">
        <v>21.180118985202522</v>
      </c>
      <c r="M28" s="265">
        <v>441.0239403421091</v>
      </c>
      <c r="N28" s="267"/>
      <c r="O28" s="268" t="s">
        <v>133</v>
      </c>
      <c r="P28" s="261"/>
      <c r="Q28" s="261"/>
      <c r="R28" s="269"/>
    </row>
    <row r="29" spans="1:18" ht="15" customHeight="1">
      <c r="A29" s="264" t="str">
        <f t="shared" si="0"/>
        <v>Brazil</v>
      </c>
      <c r="B29" s="273"/>
      <c r="C29" s="265">
        <v>4237.332109242993</v>
      </c>
      <c r="D29" s="631">
        <v>405.23775467800004</v>
      </c>
      <c r="E29" s="631"/>
      <c r="F29" s="265">
        <v>482.87107327199993</v>
      </c>
      <c r="G29" s="265">
        <v>5125.440937192993</v>
      </c>
      <c r="H29" s="266"/>
      <c r="I29" s="265">
        <v>4079.562690444999</v>
      </c>
      <c r="J29" s="631">
        <v>358.406512485</v>
      </c>
      <c r="K29" s="631">
        <v>0</v>
      </c>
      <c r="L29" s="265">
        <v>419.6534138950001</v>
      </c>
      <c r="M29" s="265">
        <v>4857.622616825</v>
      </c>
      <c r="N29" s="267"/>
      <c r="O29" s="268">
        <v>0.0551336201870376</v>
      </c>
      <c r="P29" s="261"/>
      <c r="Q29" s="261"/>
      <c r="R29" s="269"/>
    </row>
    <row r="30" spans="1:18" ht="15" customHeight="1">
      <c r="A30" s="264" t="str">
        <f t="shared" si="0"/>
        <v>Argentina</v>
      </c>
      <c r="B30" s="273"/>
      <c r="C30" s="265">
        <v>737.9683120000001</v>
      </c>
      <c r="D30" s="631">
        <v>97.255323</v>
      </c>
      <c r="E30" s="631"/>
      <c r="F30" s="265">
        <v>84.84806099999999</v>
      </c>
      <c r="G30" s="265">
        <v>920.0716960000001</v>
      </c>
      <c r="H30" s="266"/>
      <c r="I30" s="265">
        <v>813.9030439999998</v>
      </c>
      <c r="J30" s="631">
        <v>105.025109</v>
      </c>
      <c r="K30" s="631">
        <v>0</v>
      </c>
      <c r="L30" s="265">
        <v>101.02075099999999</v>
      </c>
      <c r="M30" s="265">
        <v>1019.9489039999999</v>
      </c>
      <c r="N30" s="267"/>
      <c r="O30" s="268">
        <v>-0.09792373677573929</v>
      </c>
      <c r="P30" s="261"/>
      <c r="Q30" s="261"/>
      <c r="R30" s="269"/>
    </row>
    <row r="31" spans="1:18" ht="15" customHeight="1">
      <c r="A31" s="264" t="str">
        <f t="shared" si="0"/>
        <v>Uruguay</v>
      </c>
      <c r="B31" s="273"/>
      <c r="C31" s="265">
        <v>103.92189478553362</v>
      </c>
      <c r="D31" s="631">
        <v>7.267870804047755</v>
      </c>
      <c r="E31" s="631"/>
      <c r="F31" s="265">
        <v>1.2092929322553125</v>
      </c>
      <c r="G31" s="265">
        <v>112.3990585218367</v>
      </c>
      <c r="H31" s="266"/>
      <c r="I31" s="265" t="s">
        <v>133</v>
      </c>
      <c r="J31" s="631" t="s">
        <v>133</v>
      </c>
      <c r="K31" s="631">
        <v>0</v>
      </c>
      <c r="L31" s="265" t="s">
        <v>133</v>
      </c>
      <c r="M31" s="265" t="s">
        <v>133</v>
      </c>
      <c r="N31" s="267"/>
      <c r="O31" s="268" t="s">
        <v>235</v>
      </c>
      <c r="P31" s="261"/>
      <c r="Q31" s="261"/>
      <c r="R31" s="269"/>
    </row>
    <row r="32" spans="1:18" ht="15" customHeight="1">
      <c r="A32" s="270" t="str">
        <f t="shared" si="0"/>
        <v>South America</v>
      </c>
      <c r="B32" s="258"/>
      <c r="C32" s="271">
        <v>6584.515210354798</v>
      </c>
      <c r="D32" s="634">
        <v>871.1010471398774</v>
      </c>
      <c r="E32" s="634"/>
      <c r="F32" s="271">
        <v>762.595004399437</v>
      </c>
      <c r="G32" s="271">
        <v>8218.211261894114</v>
      </c>
      <c r="H32" s="266"/>
      <c r="I32" s="271">
        <v>6763.249721398215</v>
      </c>
      <c r="J32" s="634">
        <v>837.5060892560697</v>
      </c>
      <c r="K32" s="634"/>
      <c r="L32" s="271">
        <v>764.3678195128233</v>
      </c>
      <c r="M32" s="271">
        <v>8365.123630167109</v>
      </c>
      <c r="N32" s="267"/>
      <c r="O32" s="272">
        <v>-0.01756248619484657</v>
      </c>
      <c r="P32" s="261"/>
      <c r="Q32" s="261"/>
      <c r="R32" s="269"/>
    </row>
    <row r="33" spans="1:18" ht="15" customHeight="1" thickBot="1">
      <c r="A33" s="274" t="str">
        <f t="shared" si="0"/>
        <v>TOTAL</v>
      </c>
      <c r="B33" s="274"/>
      <c r="C33" s="275">
        <v>16067.675911078186</v>
      </c>
      <c r="D33" s="633">
        <v>1689.8269405645508</v>
      </c>
      <c r="E33" s="633"/>
      <c r="F33" s="275">
        <v>1968.174898717074</v>
      </c>
      <c r="G33" s="275">
        <v>19725.677750359813</v>
      </c>
      <c r="H33" s="275"/>
      <c r="I33" s="275">
        <v>16044.73837761196</v>
      </c>
      <c r="J33" s="633">
        <v>1626.1451366135177</v>
      </c>
      <c r="K33" s="633"/>
      <c r="L33" s="275">
        <v>1925.9035914833507</v>
      </c>
      <c r="M33" s="275">
        <v>19596.78710570883</v>
      </c>
      <c r="N33" s="275"/>
      <c r="O33" s="276">
        <v>0.00657713144280847</v>
      </c>
      <c r="P33" s="261"/>
      <c r="Q33" s="261"/>
      <c r="R33" s="269"/>
    </row>
    <row r="34" spans="10:11" ht="11.1" customHeight="1">
      <c r="J34" s="631"/>
      <c r="K34" s="631"/>
    </row>
    <row r="35" spans="1:15" ht="24.95" customHeight="1" thickBot="1">
      <c r="A35" s="283" t="s">
        <v>63</v>
      </c>
      <c r="B35" s="283"/>
      <c r="C35" s="283"/>
      <c r="D35" s="283"/>
      <c r="E35" s="283"/>
      <c r="F35" s="284"/>
      <c r="G35" s="284"/>
      <c r="H35" s="284"/>
      <c r="I35" s="284"/>
      <c r="J35" s="284"/>
      <c r="K35" s="284"/>
      <c r="L35" s="284"/>
      <c r="M35" s="284"/>
      <c r="N35" s="284"/>
      <c r="O35" s="284"/>
    </row>
    <row r="36" spans="1:5" ht="21" customHeight="1">
      <c r="A36" s="285" t="s">
        <v>64</v>
      </c>
      <c r="C36" s="286" t="s">
        <v>43</v>
      </c>
      <c r="D36" s="286" t="s">
        <v>79</v>
      </c>
      <c r="E36" s="287" t="s">
        <v>75</v>
      </c>
    </row>
    <row r="37" spans="1:5" ht="15" customHeight="1">
      <c r="A37" s="288" t="s">
        <v>224</v>
      </c>
      <c r="B37" s="289"/>
      <c r="C37" s="290">
        <v>84351.11183451001</v>
      </c>
      <c r="D37" s="290">
        <v>79850.15766233002</v>
      </c>
      <c r="E37" s="291">
        <v>0.05636750513647826</v>
      </c>
    </row>
    <row r="38" spans="1:5" ht="15" customHeight="1">
      <c r="A38" s="292" t="s">
        <v>232</v>
      </c>
      <c r="B38" s="289"/>
      <c r="C38" s="293">
        <v>15810.861153357651</v>
      </c>
      <c r="D38" s="293">
        <v>12792.54283444885</v>
      </c>
      <c r="E38" s="294">
        <v>0.23594357728322923</v>
      </c>
    </row>
    <row r="39" spans="1:5" ht="15" customHeight="1">
      <c r="A39" s="288" t="s">
        <v>233</v>
      </c>
      <c r="B39" s="289"/>
      <c r="C39" s="290">
        <v>100161.97298786766</v>
      </c>
      <c r="D39" s="290">
        <v>92642.70049677887</v>
      </c>
      <c r="E39" s="291">
        <v>0.08116421963919573</v>
      </c>
    </row>
    <row r="40" spans="1:5" ht="15" customHeight="1">
      <c r="A40" s="288" t="s">
        <v>188</v>
      </c>
      <c r="B40" s="289"/>
      <c r="C40" s="290">
        <v>14579.806774769819</v>
      </c>
      <c r="D40" s="290">
        <v>14222.025790510837</v>
      </c>
      <c r="E40" s="291">
        <v>0.025156822911803323</v>
      </c>
    </row>
    <row r="41" spans="1:5" ht="15" customHeight="1">
      <c r="A41" s="288" t="s">
        <v>234</v>
      </c>
      <c r="B41" s="289"/>
      <c r="C41" s="290" t="s">
        <v>133</v>
      </c>
      <c r="D41" s="290">
        <v>4005.036601992063</v>
      </c>
      <c r="E41" s="291" t="s">
        <v>133</v>
      </c>
    </row>
    <row r="42" spans="1:5" ht="15" customHeight="1">
      <c r="A42" s="288" t="s">
        <v>236</v>
      </c>
      <c r="B42" s="289"/>
      <c r="C42" s="290">
        <v>56522.72166554568</v>
      </c>
      <c r="D42" s="290">
        <v>58517.52822906603</v>
      </c>
      <c r="E42" s="291">
        <v>-0.03408904346936381</v>
      </c>
    </row>
    <row r="43" spans="1:5" ht="15" customHeight="1">
      <c r="A43" s="288" t="s">
        <v>226</v>
      </c>
      <c r="B43" s="289"/>
      <c r="C43" s="290">
        <v>9151.660653238398</v>
      </c>
      <c r="D43" s="290">
        <v>13868.858601719921</v>
      </c>
      <c r="E43" s="291">
        <v>-0.3401287794437914</v>
      </c>
    </row>
    <row r="44" spans="1:5" ht="15" customHeight="1">
      <c r="A44" s="288" t="s">
        <v>230</v>
      </c>
      <c r="B44" s="289"/>
      <c r="C44" s="290">
        <v>1925.4191070032612</v>
      </c>
      <c r="D44" s="290" t="s">
        <v>182</v>
      </c>
      <c r="E44" s="291" t="s">
        <v>182</v>
      </c>
    </row>
    <row r="45" spans="1:5" ht="15" customHeight="1">
      <c r="A45" s="321" t="s">
        <v>11</v>
      </c>
      <c r="B45" s="289"/>
      <c r="C45" s="293">
        <v>82179.60820055715</v>
      </c>
      <c r="D45" s="293">
        <v>90613.44922328886</v>
      </c>
      <c r="E45" s="294">
        <v>-0.09307493639215869</v>
      </c>
    </row>
    <row r="46" spans="1:6" ht="15" customHeight="1" thickBot="1">
      <c r="A46" s="274" t="s">
        <v>57</v>
      </c>
      <c r="B46" s="274"/>
      <c r="C46" s="320">
        <v>182341.5811884248</v>
      </c>
      <c r="D46" s="320">
        <v>183256.14972006774</v>
      </c>
      <c r="E46" s="276">
        <v>-0.004990656701234775</v>
      </c>
      <c r="F46" s="278"/>
    </row>
    <row r="48" ht="15.75" customHeight="1">
      <c r="A48" s="231" t="s">
        <v>80</v>
      </c>
    </row>
    <row r="49" ht="15.75" customHeight="1">
      <c r="A49" s="231" t="s">
        <v>81</v>
      </c>
    </row>
  </sheetData>
  <mergeCells count="31">
    <mergeCell ref="C22:G22"/>
    <mergeCell ref="I22:M22"/>
    <mergeCell ref="D23:E23"/>
    <mergeCell ref="J23:K23"/>
    <mergeCell ref="A1:O1"/>
    <mergeCell ref="A2:O2"/>
    <mergeCell ref="A4:O4"/>
    <mergeCell ref="C5:G5"/>
    <mergeCell ref="I5:M5"/>
    <mergeCell ref="A21:O21"/>
    <mergeCell ref="J25:K25"/>
    <mergeCell ref="D26:E26"/>
    <mergeCell ref="J26:K26"/>
    <mergeCell ref="D27:E27"/>
    <mergeCell ref="J27:K27"/>
    <mergeCell ref="J34:K34"/>
    <mergeCell ref="D24:E24"/>
    <mergeCell ref="D33:E33"/>
    <mergeCell ref="J24:K24"/>
    <mergeCell ref="J33:K33"/>
    <mergeCell ref="D31:E31"/>
    <mergeCell ref="J31:K31"/>
    <mergeCell ref="D32:E32"/>
    <mergeCell ref="J32:K32"/>
    <mergeCell ref="D28:E28"/>
    <mergeCell ref="J28:K28"/>
    <mergeCell ref="D29:E29"/>
    <mergeCell ref="J29:K29"/>
    <mergeCell ref="D30:E30"/>
    <mergeCell ref="J30:K30"/>
    <mergeCell ref="D25:E25"/>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C3:I32"/>
  <sheetViews>
    <sheetView showGridLines="0" workbookViewId="0" topLeftCell="A23">
      <selection activeCell="E40" sqref="E40"/>
    </sheetView>
  </sheetViews>
  <sheetFormatPr defaultColWidth="11.421875" defaultRowHeight="12.75"/>
  <cols>
    <col min="1" max="2" width="11.421875" style="172" customWidth="1"/>
    <col min="3" max="3" width="26.57421875" style="172" customWidth="1"/>
    <col min="4" max="7" width="11.421875" style="172" customWidth="1"/>
    <col min="8" max="8" width="4.28125" style="172" customWidth="1"/>
    <col min="9" max="9" width="16.140625" style="172" customWidth="1"/>
    <col min="10" max="16384" width="11.421875" style="172" customWidth="1"/>
  </cols>
  <sheetData>
    <row r="3" spans="3:9" ht="12.75" hidden="1">
      <c r="C3" s="596" t="s">
        <v>51</v>
      </c>
      <c r="D3" s="596"/>
      <c r="E3" s="596"/>
      <c r="F3" s="596"/>
      <c r="G3" s="596"/>
      <c r="H3" s="596"/>
      <c r="I3" s="596"/>
    </row>
    <row r="4" spans="3:9" ht="24.95" customHeight="1">
      <c r="C4" s="596" t="s">
        <v>104</v>
      </c>
      <c r="D4" s="596"/>
      <c r="E4" s="596"/>
      <c r="F4" s="596"/>
      <c r="G4" s="596"/>
      <c r="H4" s="596"/>
      <c r="I4" s="596"/>
    </row>
    <row r="5" spans="3:9" ht="12.75">
      <c r="C5" s="135"/>
      <c r="D5" s="131"/>
      <c r="E5" s="133"/>
      <c r="F5" s="133"/>
      <c r="G5" s="133"/>
      <c r="H5" s="133"/>
      <c r="I5" s="133"/>
    </row>
    <row r="6" spans="3:9" s="322" customFormat="1" ht="21" customHeight="1">
      <c r="C6" s="136"/>
      <c r="D6" s="132"/>
      <c r="E6" s="599" t="s">
        <v>72</v>
      </c>
      <c r="F6" s="599"/>
      <c r="G6" s="599"/>
      <c r="H6" s="184"/>
      <c r="I6" s="185" t="s">
        <v>73</v>
      </c>
    </row>
    <row r="7" spans="3:9" ht="12.75">
      <c r="C7" s="186" t="s">
        <v>52</v>
      </c>
      <c r="D7" s="134"/>
      <c r="E7" s="187" t="s">
        <v>102</v>
      </c>
      <c r="F7" s="187" t="s">
        <v>103</v>
      </c>
      <c r="G7" s="188" t="s">
        <v>44</v>
      </c>
      <c r="H7" s="189"/>
      <c r="I7" s="188" t="s">
        <v>44</v>
      </c>
    </row>
    <row r="8" spans="3:9" ht="14.1" customHeight="1">
      <c r="C8" s="360" t="s">
        <v>0</v>
      </c>
      <c r="D8" s="184"/>
      <c r="E8" s="361">
        <v>46247.73562053852</v>
      </c>
      <c r="F8" s="361">
        <v>44122.32037433377</v>
      </c>
      <c r="G8" s="474">
        <v>0.04817097623544564</v>
      </c>
      <c r="H8" s="469"/>
      <c r="I8" s="474">
        <v>0.0996237929508692</v>
      </c>
    </row>
    <row r="9" spans="3:9" ht="14.1" customHeight="1">
      <c r="C9" s="190" t="s">
        <v>2</v>
      </c>
      <c r="D9" s="191"/>
      <c r="E9" s="192">
        <v>20892.29005949488</v>
      </c>
      <c r="F9" s="192">
        <v>20215.353306549972</v>
      </c>
      <c r="G9" s="470">
        <v>0.03348626871268068</v>
      </c>
      <c r="H9" s="471"/>
      <c r="I9" s="470">
        <v>0.0884087166010219</v>
      </c>
    </row>
    <row r="10" spans="3:9" ht="14.1" customHeight="1">
      <c r="C10" s="360" t="s">
        <v>53</v>
      </c>
      <c r="D10" s="191"/>
      <c r="E10" s="361">
        <v>5714.352697168594</v>
      </c>
      <c r="F10" s="361">
        <v>5765.305940131159</v>
      </c>
      <c r="G10" s="474">
        <v>-0.008837907908388676</v>
      </c>
      <c r="H10" s="471"/>
      <c r="I10" s="474">
        <v>0.09247899699430295</v>
      </c>
    </row>
    <row r="11" spans="3:9" ht="15.75" customHeight="1" thickBot="1">
      <c r="C11" s="323" t="s">
        <v>74</v>
      </c>
      <c r="D11" s="193"/>
      <c r="E11" s="194">
        <v>8540.581058540392</v>
      </c>
      <c r="F11" s="194">
        <v>8164.4934049159965</v>
      </c>
      <c r="G11" s="472">
        <v>0.046063807632932496</v>
      </c>
      <c r="H11" s="473"/>
      <c r="I11" s="472">
        <v>0.11064500982749981</v>
      </c>
    </row>
    <row r="14" spans="3:9" ht="12.75" hidden="1">
      <c r="C14" s="596" t="s">
        <v>51</v>
      </c>
      <c r="D14" s="596"/>
      <c r="E14" s="596"/>
      <c r="F14" s="596"/>
      <c r="G14" s="596"/>
      <c r="H14" s="596"/>
      <c r="I14" s="596"/>
    </row>
    <row r="15" spans="3:9" ht="24.95" customHeight="1">
      <c r="C15" s="596" t="s">
        <v>71</v>
      </c>
      <c r="D15" s="596"/>
      <c r="E15" s="596"/>
      <c r="F15" s="596"/>
      <c r="G15" s="596"/>
      <c r="H15" s="596"/>
      <c r="I15" s="596"/>
    </row>
    <row r="16" spans="3:9" ht="12.75">
      <c r="C16" s="135"/>
      <c r="D16" s="131"/>
      <c r="E16" s="133"/>
      <c r="F16" s="133"/>
      <c r="G16" s="133"/>
      <c r="H16" s="133"/>
      <c r="I16" s="133"/>
    </row>
    <row r="17" spans="3:9" s="322" customFormat="1" ht="21" customHeight="1">
      <c r="C17" s="136"/>
      <c r="D17" s="132"/>
      <c r="E17" s="599" t="s">
        <v>72</v>
      </c>
      <c r="F17" s="599"/>
      <c r="G17" s="599"/>
      <c r="H17" s="184"/>
      <c r="I17" s="185" t="s">
        <v>73</v>
      </c>
    </row>
    <row r="18" spans="3:9" ht="12.75">
      <c r="C18" s="186" t="s">
        <v>52</v>
      </c>
      <c r="D18" s="134"/>
      <c r="E18" s="187" t="s">
        <v>102</v>
      </c>
      <c r="F18" s="187" t="s">
        <v>103</v>
      </c>
      <c r="G18" s="188" t="s">
        <v>44</v>
      </c>
      <c r="H18" s="189"/>
      <c r="I18" s="188" t="s">
        <v>44</v>
      </c>
    </row>
    <row r="19" spans="3:9" ht="14.1" customHeight="1">
      <c r="C19" s="360" t="s">
        <v>0</v>
      </c>
      <c r="D19" s="184"/>
      <c r="E19" s="361">
        <v>24822.719061463475</v>
      </c>
      <c r="F19" s="361">
        <v>22277.448093844432</v>
      </c>
      <c r="G19" s="474">
        <v>0.11425325544007592</v>
      </c>
      <c r="H19" s="469"/>
      <c r="I19" s="474">
        <v>0.07199464766847496</v>
      </c>
    </row>
    <row r="20" spans="3:9" ht="14.1" customHeight="1">
      <c r="C20" s="190" t="s">
        <v>2</v>
      </c>
      <c r="D20" s="191"/>
      <c r="E20" s="192">
        <v>11780.795196080637</v>
      </c>
      <c r="F20" s="192">
        <v>10483.839914414873</v>
      </c>
      <c r="G20" s="470">
        <v>0.12370994714279271</v>
      </c>
      <c r="H20" s="471"/>
      <c r="I20" s="470">
        <v>0.08268064971093803</v>
      </c>
    </row>
    <row r="21" spans="3:9" ht="14.1" customHeight="1">
      <c r="C21" s="360" t="s">
        <v>53</v>
      </c>
      <c r="D21" s="191"/>
      <c r="E21" s="361">
        <v>3076.342306830987</v>
      </c>
      <c r="F21" s="361">
        <v>2662.0470111132763</v>
      </c>
      <c r="G21" s="474">
        <v>0.15563034536510734</v>
      </c>
      <c r="H21" s="471"/>
      <c r="I21" s="474">
        <v>0.12439409679805968</v>
      </c>
    </row>
    <row r="22" spans="3:9" s="322" customFormat="1" ht="14.1" customHeight="1" thickBot="1">
      <c r="C22" s="323" t="s">
        <v>74</v>
      </c>
      <c r="D22" s="193"/>
      <c r="E22" s="194">
        <v>4772.236775545555</v>
      </c>
      <c r="F22" s="194">
        <v>4096.276967292504</v>
      </c>
      <c r="G22" s="472">
        <v>0.1650180917087345</v>
      </c>
      <c r="H22" s="473"/>
      <c r="I22" s="472">
        <v>0.12481136807315574</v>
      </c>
    </row>
    <row r="24" spans="3:9" ht="12.75" hidden="1">
      <c r="C24" s="596" t="s">
        <v>51</v>
      </c>
      <c r="D24" s="596"/>
      <c r="E24" s="596"/>
      <c r="F24" s="596"/>
      <c r="G24" s="596"/>
      <c r="H24" s="596"/>
      <c r="I24" s="596"/>
    </row>
    <row r="25" spans="3:9" ht="24.95" customHeight="1">
      <c r="C25" s="596" t="s">
        <v>132</v>
      </c>
      <c r="D25" s="596"/>
      <c r="E25" s="596"/>
      <c r="F25" s="596"/>
      <c r="G25" s="596"/>
      <c r="H25" s="596"/>
      <c r="I25" s="596"/>
    </row>
    <row r="26" spans="3:9" ht="12.75">
      <c r="C26" s="135"/>
      <c r="D26" s="131"/>
      <c r="E26" s="133"/>
      <c r="F26" s="133"/>
      <c r="G26" s="133"/>
      <c r="H26" s="133"/>
      <c r="I26" s="133"/>
    </row>
    <row r="27" spans="3:9" s="322" customFormat="1" ht="21" customHeight="1">
      <c r="C27" s="136"/>
      <c r="D27" s="132"/>
      <c r="E27" s="599" t="s">
        <v>72</v>
      </c>
      <c r="F27" s="599"/>
      <c r="G27" s="599"/>
      <c r="H27" s="184"/>
      <c r="I27" s="185" t="s">
        <v>73</v>
      </c>
    </row>
    <row r="28" spans="3:9" ht="12.75">
      <c r="C28" s="186" t="s">
        <v>52</v>
      </c>
      <c r="D28" s="134"/>
      <c r="E28" s="187" t="str">
        <f>+E18</f>
        <v>1Q 2019</v>
      </c>
      <c r="F28" s="187" t="str">
        <f>+F18</f>
        <v>1Q 2018</v>
      </c>
      <c r="G28" s="188" t="s">
        <v>44</v>
      </c>
      <c r="H28" s="189"/>
      <c r="I28" s="188" t="s">
        <v>44</v>
      </c>
    </row>
    <row r="29" spans="3:9" ht="14.1" customHeight="1">
      <c r="C29" s="360" t="s">
        <v>0</v>
      </c>
      <c r="D29" s="184"/>
      <c r="E29" s="361">
        <v>21425.016559075048</v>
      </c>
      <c r="F29" s="361">
        <v>21844.872280489337</v>
      </c>
      <c r="G29" s="474">
        <v>-0.019219875310934276</v>
      </c>
      <c r="H29" s="469"/>
      <c r="I29" s="474">
        <v>0.1369797364353793</v>
      </c>
    </row>
    <row r="30" spans="3:9" ht="14.1" customHeight="1">
      <c r="C30" s="190" t="s">
        <v>2</v>
      </c>
      <c r="D30" s="191"/>
      <c r="E30" s="192">
        <v>9111.494863414238</v>
      </c>
      <c r="F30" s="192">
        <v>9731.513392135097</v>
      </c>
      <c r="G30" s="470">
        <v>-0.06371244674255405</v>
      </c>
      <c r="H30" s="471"/>
      <c r="I30" s="470">
        <v>0.09683076975321692</v>
      </c>
    </row>
    <row r="31" spans="3:9" ht="14.1" customHeight="1">
      <c r="C31" s="360" t="s">
        <v>53</v>
      </c>
      <c r="D31" s="191"/>
      <c r="E31" s="361">
        <v>2638.010390337607</v>
      </c>
      <c r="F31" s="361">
        <v>3103.258929017879</v>
      </c>
      <c r="G31" s="474">
        <v>-0.14992256505889245</v>
      </c>
      <c r="H31" s="471"/>
      <c r="I31" s="474">
        <v>0.05408049804384718</v>
      </c>
    </row>
    <row r="32" spans="3:9" s="322" customFormat="1" ht="14.1" customHeight="1" thickBot="1">
      <c r="C32" s="323" t="s">
        <v>74</v>
      </c>
      <c r="D32" s="193"/>
      <c r="E32" s="194">
        <v>3768.344282994839</v>
      </c>
      <c r="F32" s="194">
        <v>4068.216437623487</v>
      </c>
      <c r="G32" s="472">
        <v>-0.07371096381583453</v>
      </c>
      <c r="H32" s="473"/>
      <c r="I32" s="472">
        <v>0.09118856098690187</v>
      </c>
    </row>
  </sheetData>
  <mergeCells count="9">
    <mergeCell ref="C3:I3"/>
    <mergeCell ref="C4:I4"/>
    <mergeCell ref="E6:G6"/>
    <mergeCell ref="E27:G27"/>
    <mergeCell ref="C14:I14"/>
    <mergeCell ref="C15:I15"/>
    <mergeCell ref="E17:G17"/>
    <mergeCell ref="C24:I24"/>
    <mergeCell ref="C25:I25"/>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53"/>
  <sheetViews>
    <sheetView showGridLines="0" zoomScale="70" zoomScaleNormal="70" zoomScaleSheetLayoutView="130" workbookViewId="0" topLeftCell="A33">
      <selection activeCell="H55" sqref="H55"/>
    </sheetView>
  </sheetViews>
  <sheetFormatPr defaultColWidth="9.8515625" defaultRowHeight="12.75"/>
  <cols>
    <col min="1" max="1" width="9.8515625" style="196" customWidth="1"/>
    <col min="2" max="2" width="41.7109375" style="195" customWidth="1"/>
    <col min="3" max="3" width="2.421875" style="381" customWidth="1"/>
    <col min="4" max="4" width="13.140625" style="382" customWidth="1"/>
    <col min="5" max="5" width="17.140625" style="382" customWidth="1"/>
    <col min="6" max="6" width="10.7109375" style="382" customWidth="1"/>
    <col min="7" max="7" width="3.57421875" style="369" customWidth="1"/>
    <col min="8" max="8" width="44.00390625" style="381" customWidth="1"/>
    <col min="9" max="9" width="2.421875" style="196" customWidth="1"/>
    <col min="10" max="10" width="11.7109375" style="195" bestFit="1" customWidth="1"/>
    <col min="11" max="11" width="11.7109375" style="196" bestFit="1" customWidth="1"/>
    <col min="12" max="12" width="10.00390625" style="195" bestFit="1" customWidth="1"/>
    <col min="13" max="16384" width="9.8515625" style="195" customWidth="1"/>
  </cols>
  <sheetData>
    <row r="1" ht="15.75"/>
    <row r="2" spans="2:12" ht="15" customHeight="1">
      <c r="B2" s="602" t="s">
        <v>83</v>
      </c>
      <c r="C2" s="602"/>
      <c r="D2" s="602"/>
      <c r="E2" s="602"/>
      <c r="F2" s="602"/>
      <c r="G2" s="602"/>
      <c r="H2" s="602"/>
      <c r="I2" s="602"/>
      <c r="J2" s="602"/>
      <c r="K2" s="602"/>
      <c r="L2" s="602"/>
    </row>
    <row r="3" spans="2:12" ht="15" customHeight="1">
      <c r="B3" s="602" t="s">
        <v>82</v>
      </c>
      <c r="C3" s="602"/>
      <c r="D3" s="602"/>
      <c r="E3" s="602"/>
      <c r="F3" s="602"/>
      <c r="G3" s="602"/>
      <c r="H3" s="602"/>
      <c r="I3" s="602"/>
      <c r="J3" s="602"/>
      <c r="K3" s="602"/>
      <c r="L3" s="602"/>
    </row>
    <row r="4" spans="2:19" ht="13.5" customHeight="1">
      <c r="B4" s="603" t="s">
        <v>9</v>
      </c>
      <c r="C4" s="603"/>
      <c r="D4" s="603"/>
      <c r="E4" s="603"/>
      <c r="F4" s="603"/>
      <c r="G4" s="603"/>
      <c r="H4" s="603"/>
      <c r="I4" s="603"/>
      <c r="J4" s="603"/>
      <c r="K4" s="603"/>
      <c r="L4" s="603"/>
      <c r="M4" s="362"/>
      <c r="N4" s="362"/>
      <c r="O4" s="362"/>
      <c r="P4" s="362"/>
      <c r="Q4" s="362"/>
      <c r="R4" s="362"/>
      <c r="S4" s="362"/>
    </row>
    <row r="5" spans="2:10" ht="11.1" customHeight="1">
      <c r="B5" s="196"/>
      <c r="C5" s="363"/>
      <c r="D5" s="364"/>
      <c r="E5" s="364"/>
      <c r="F5" s="364"/>
      <c r="G5" s="365"/>
      <c r="H5" s="366"/>
      <c r="J5" s="196"/>
    </row>
    <row r="6" spans="2:12" ht="35.1" customHeight="1">
      <c r="B6" s="367" t="s">
        <v>84</v>
      </c>
      <c r="C6" s="368"/>
      <c r="D6" s="460" t="s">
        <v>109</v>
      </c>
      <c r="E6" s="460" t="s">
        <v>108</v>
      </c>
      <c r="F6" s="460" t="s">
        <v>15</v>
      </c>
      <c r="H6" s="370" t="s">
        <v>85</v>
      </c>
      <c r="I6" s="371"/>
      <c r="J6" s="460" t="str">
        <f>+D6</f>
        <v xml:space="preserve"> Mar-19</v>
      </c>
      <c r="K6" s="460" t="str">
        <f>+E6</f>
        <v xml:space="preserve"> Dec-18</v>
      </c>
      <c r="L6" s="460" t="s">
        <v>15</v>
      </c>
    </row>
    <row r="7" spans="2:8" ht="30.75" customHeight="1">
      <c r="B7" s="374" t="s">
        <v>192</v>
      </c>
      <c r="H7" s="374" t="s">
        <v>194</v>
      </c>
    </row>
    <row r="8" spans="2:12" ht="20.1" customHeight="1">
      <c r="B8" s="604" t="s">
        <v>200</v>
      </c>
      <c r="H8" s="575" t="s">
        <v>212</v>
      </c>
      <c r="I8" s="375"/>
      <c r="J8" s="569">
        <v>16862.137985907888</v>
      </c>
      <c r="K8" s="569">
        <v>11604</v>
      </c>
      <c r="L8" s="570">
        <f>+J8/K8-1</f>
        <v>0.45313150516269296</v>
      </c>
    </row>
    <row r="9" spans="2:12" ht="20.1" customHeight="1">
      <c r="B9" s="604"/>
      <c r="C9" s="372"/>
      <c r="D9" s="418">
        <v>23615.40418391856</v>
      </c>
      <c r="E9" s="418">
        <v>23727</v>
      </c>
      <c r="F9" s="373">
        <f>+D9/E9-1</f>
        <v>-0.004703326003348107</v>
      </c>
      <c r="H9" s="486" t="s">
        <v>213</v>
      </c>
      <c r="I9" s="377"/>
      <c r="J9" s="420">
        <v>16546.55743645506</v>
      </c>
      <c r="K9" s="420">
        <v>19746</v>
      </c>
      <c r="L9" s="497">
        <f>J9/K9-1</f>
        <v>-0.1620299080089609</v>
      </c>
    </row>
    <row r="10" spans="2:12" ht="20.1" customHeight="1">
      <c r="B10" s="568" t="s">
        <v>201</v>
      </c>
      <c r="C10" s="375"/>
      <c r="D10" s="569">
        <v>10813.683282771211</v>
      </c>
      <c r="E10" s="569">
        <v>14847</v>
      </c>
      <c r="F10" s="570">
        <f>+D10/E10-1</f>
        <v>-0.27165869988743774</v>
      </c>
      <c r="H10" s="575" t="s">
        <v>214</v>
      </c>
      <c r="I10" s="375"/>
      <c r="J10" s="569">
        <v>498.14412865749387</v>
      </c>
      <c r="K10" s="569">
        <v>0</v>
      </c>
      <c r="L10" s="570"/>
    </row>
    <row r="11" spans="2:12" ht="20.1" customHeight="1">
      <c r="B11" s="494" t="s">
        <v>202</v>
      </c>
      <c r="C11" s="372"/>
      <c r="D11" s="418">
        <v>10661.162971424734</v>
      </c>
      <c r="E11" s="418">
        <v>10051</v>
      </c>
      <c r="F11" s="495">
        <f>+D11/E11-1</f>
        <v>0.06070669300813192</v>
      </c>
      <c r="H11" s="486" t="s">
        <v>215</v>
      </c>
      <c r="I11" s="377"/>
      <c r="J11" s="420">
        <v>22586.76004443925</v>
      </c>
      <c r="K11" s="420">
        <v>14174</v>
      </c>
      <c r="L11" s="497">
        <f>+J11/K11-1</f>
        <v>0.5935346440270388</v>
      </c>
    </row>
    <row r="12" spans="2:12" ht="20.1" customHeight="1">
      <c r="B12" s="568" t="s">
        <v>203</v>
      </c>
      <c r="C12" s="375"/>
      <c r="D12" s="569">
        <v>8698.66038156383</v>
      </c>
      <c r="E12" s="569">
        <v>8865</v>
      </c>
      <c r="F12" s="570">
        <f>+D12/E12-1</f>
        <v>-0.018763634341361524</v>
      </c>
      <c r="H12" s="576" t="s">
        <v>216</v>
      </c>
      <c r="I12" s="375"/>
      <c r="J12" s="577">
        <v>56493.59959545969</v>
      </c>
      <c r="K12" s="577">
        <v>45524</v>
      </c>
      <c r="L12" s="578">
        <f>J12/K12-1</f>
        <v>0.24096299963666823</v>
      </c>
    </row>
    <row r="13" spans="2:8" ht="20.1" customHeight="1">
      <c r="B13" s="376" t="s">
        <v>204</v>
      </c>
      <c r="C13" s="377"/>
      <c r="D13" s="419">
        <v>53788.910819678335</v>
      </c>
      <c r="E13" s="419">
        <v>57490</v>
      </c>
      <c r="F13" s="496">
        <f>+D13/E13-1</f>
        <v>-0.06437796452116307</v>
      </c>
      <c r="H13" s="374" t="s">
        <v>196</v>
      </c>
    </row>
    <row r="14" spans="2:12" ht="20.1" customHeight="1">
      <c r="B14" s="571" t="s">
        <v>195</v>
      </c>
      <c r="C14" s="375"/>
      <c r="D14" s="569"/>
      <c r="E14" s="569"/>
      <c r="F14" s="570"/>
      <c r="H14" s="575" t="s">
        <v>217</v>
      </c>
      <c r="I14" s="375"/>
      <c r="J14" s="569">
        <v>59328.31095849014</v>
      </c>
      <c r="K14" s="569">
        <v>70201</v>
      </c>
      <c r="L14" s="570">
        <f>+J14/K14-1</f>
        <v>-0.15487940401860179</v>
      </c>
    </row>
    <row r="15" spans="2:12" ht="19.5" customHeight="1">
      <c r="B15" s="494" t="s">
        <v>205</v>
      </c>
      <c r="C15" s="372"/>
      <c r="D15" s="418">
        <v>105484.54794840317</v>
      </c>
      <c r="E15" s="418">
        <v>106259</v>
      </c>
      <c r="F15" s="495">
        <f aca="true" t="shared" si="0" ref="F15:F22">+D15/E15-1</f>
        <v>-0.007288343120082419</v>
      </c>
      <c r="H15" s="486" t="s">
        <v>218</v>
      </c>
      <c r="I15" s="377"/>
      <c r="J15" s="420">
        <v>1145.8552536821103</v>
      </c>
      <c r="K15" s="420">
        <v>0</v>
      </c>
      <c r="L15" s="497"/>
    </row>
    <row r="16" spans="2:12" ht="19.5" customHeight="1">
      <c r="B16" s="568" t="s">
        <v>206</v>
      </c>
      <c r="C16" s="375"/>
      <c r="D16" s="569">
        <v>-45073.25681425108</v>
      </c>
      <c r="E16" s="569">
        <v>-44316</v>
      </c>
      <c r="F16" s="570">
        <f>D16/E16-1</f>
        <v>0.017087661662855025</v>
      </c>
      <c r="H16" s="575" t="s">
        <v>219</v>
      </c>
      <c r="I16" s="375"/>
      <c r="J16" s="569">
        <v>16644.67284707432</v>
      </c>
      <c r="K16" s="569">
        <v>16313</v>
      </c>
      <c r="L16" s="570">
        <f>+J16/K16-1</f>
        <v>0.020331811872391192</v>
      </c>
    </row>
    <row r="17" spans="2:12" ht="18" customHeight="1">
      <c r="B17" s="376" t="s">
        <v>207</v>
      </c>
      <c r="C17" s="377"/>
      <c r="D17" s="419">
        <v>60411.29113415209</v>
      </c>
      <c r="E17" s="419">
        <v>61942</v>
      </c>
      <c r="F17" s="496">
        <f>+D17/E17-1</f>
        <v>-0.0247119703246248</v>
      </c>
      <c r="H17" s="499" t="s">
        <v>220</v>
      </c>
      <c r="I17" s="375"/>
      <c r="J17" s="489">
        <v>133612.43865470626</v>
      </c>
      <c r="K17" s="489">
        <v>132037</v>
      </c>
      <c r="L17" s="498">
        <f>+J17/K17-1</f>
        <v>0.011931796804730999</v>
      </c>
    </row>
    <row r="18" spans="2:12" ht="20.1" customHeight="1">
      <c r="B18" s="568" t="s">
        <v>208</v>
      </c>
      <c r="C18" s="375"/>
      <c r="D18" s="569">
        <v>1636.5398616677292</v>
      </c>
      <c r="E18" s="569">
        <v>0</v>
      </c>
      <c r="F18" s="570" t="s">
        <v>69</v>
      </c>
      <c r="H18" s="579" t="s">
        <v>135</v>
      </c>
      <c r="I18" s="375"/>
      <c r="J18" s="569"/>
      <c r="K18" s="569"/>
      <c r="L18" s="570"/>
    </row>
    <row r="19" spans="2:12" ht="20.1" customHeight="1">
      <c r="B19" s="494" t="s">
        <v>209</v>
      </c>
      <c r="C19" s="372"/>
      <c r="D19" s="418">
        <v>10687.767898669186</v>
      </c>
      <c r="E19" s="418">
        <v>10518</v>
      </c>
      <c r="F19" s="495">
        <f t="shared" si="0"/>
        <v>0.01614070152777969</v>
      </c>
      <c r="H19" s="486" t="s">
        <v>130</v>
      </c>
      <c r="I19" s="375"/>
      <c r="J19" s="420">
        <v>6808.427867030864</v>
      </c>
      <c r="K19" s="420">
        <v>6807</v>
      </c>
      <c r="L19" s="497">
        <f>+J19/K19-1</f>
        <v>0.00020976451165921617</v>
      </c>
    </row>
    <row r="20" spans="2:12" ht="20.1" customHeight="1">
      <c r="B20" s="568" t="s">
        <v>193</v>
      </c>
      <c r="C20" s="375"/>
      <c r="D20" s="569">
        <v>115640.1901395738</v>
      </c>
      <c r="E20" s="569">
        <v>116804</v>
      </c>
      <c r="F20" s="570">
        <f>D20/E20-1</f>
        <v>-0.00996378429185818</v>
      </c>
      <c r="H20" s="575" t="s">
        <v>221</v>
      </c>
      <c r="I20" s="375"/>
      <c r="J20" s="569">
        <v>118674.42545159465</v>
      </c>
      <c r="K20" s="569">
        <v>124943</v>
      </c>
      <c r="L20" s="570">
        <f>+J20/K20-1</f>
        <v>-0.0501714745796511</v>
      </c>
    </row>
    <row r="21" spans="2:12" ht="20.1" customHeight="1">
      <c r="B21" s="378" t="s">
        <v>210</v>
      </c>
      <c r="C21" s="377"/>
      <c r="D21" s="420">
        <v>16930.592390943442</v>
      </c>
      <c r="E21" s="420">
        <v>17033</v>
      </c>
      <c r="F21" s="497">
        <f t="shared" si="0"/>
        <v>-0.006012306056276451</v>
      </c>
      <c r="H21" s="580" t="s">
        <v>222</v>
      </c>
      <c r="I21" s="375"/>
      <c r="J21" s="489">
        <v>125482.85331862552</v>
      </c>
      <c r="K21" s="489">
        <v>131750</v>
      </c>
      <c r="L21" s="498">
        <f>+J21/K21-1</f>
        <v>-0.04756847575995804</v>
      </c>
    </row>
    <row r="22" spans="2:12" ht="20.1" customHeight="1" thickBot="1">
      <c r="B22" s="572" t="s">
        <v>211</v>
      </c>
      <c r="C22" s="372"/>
      <c r="D22" s="573">
        <v>259095.29224468456</v>
      </c>
      <c r="E22" s="573">
        <v>263788</v>
      </c>
      <c r="F22" s="574">
        <f t="shared" si="0"/>
        <v>-0.01778969382729856</v>
      </c>
      <c r="H22" s="572" t="s">
        <v>223</v>
      </c>
      <c r="I22" s="372"/>
      <c r="J22" s="573">
        <v>259095.29197333177</v>
      </c>
      <c r="K22" s="573">
        <v>263788</v>
      </c>
      <c r="L22" s="574">
        <f>+J22/K22-1</f>
        <v>-0.017789694855976146</v>
      </c>
    </row>
    <row r="23" ht="20.1" customHeight="1"/>
    <row r="24" spans="1:12" s="490" customFormat="1" ht="25.5" customHeight="1">
      <c r="A24" s="441"/>
      <c r="C24" s="491"/>
      <c r="D24" s="492"/>
      <c r="E24" s="492"/>
      <c r="F24" s="492"/>
      <c r="G24" s="414"/>
      <c r="H24" s="493"/>
      <c r="I24" s="372"/>
      <c r="J24" s="487"/>
      <c r="K24" s="487"/>
      <c r="L24" s="488"/>
    </row>
    <row r="25" spans="2:10" ht="20.1" customHeight="1">
      <c r="B25" s="383"/>
      <c r="C25" s="384"/>
      <c r="D25" s="600" t="s">
        <v>110</v>
      </c>
      <c r="E25" s="600"/>
      <c r="F25" s="600"/>
      <c r="G25" s="385"/>
      <c r="H25" s="386"/>
      <c r="I25" s="387"/>
      <c r="J25" s="196"/>
    </row>
    <row r="26" spans="2:12" ht="35.1" customHeight="1">
      <c r="B26" s="367" t="s">
        <v>86</v>
      </c>
      <c r="C26" s="368"/>
      <c r="D26" s="448" t="s">
        <v>158</v>
      </c>
      <c r="E26" s="388" t="s">
        <v>159</v>
      </c>
      <c r="F26" s="388" t="s">
        <v>61</v>
      </c>
      <c r="G26" s="389"/>
      <c r="H26" s="601" t="s">
        <v>42</v>
      </c>
      <c r="I26" s="601"/>
      <c r="J26" s="601"/>
      <c r="K26" s="601"/>
      <c r="L26" s="601"/>
    </row>
    <row r="27" spans="2:9" ht="20.1" customHeight="1">
      <c r="B27" s="581" t="s">
        <v>41</v>
      </c>
      <c r="C27" s="384"/>
      <c r="D27" s="391"/>
      <c r="E27" s="392"/>
      <c r="F27" s="393"/>
      <c r="G27" s="393"/>
      <c r="H27" s="394"/>
      <c r="I27" s="395"/>
    </row>
    <row r="28" spans="2:9" ht="20.1" customHeight="1">
      <c r="B28" s="582" t="s">
        <v>37</v>
      </c>
      <c r="C28" s="384"/>
      <c r="D28" s="583">
        <v>0.573</v>
      </c>
      <c r="E28" s="583">
        <v>0.10866149744512699</v>
      </c>
      <c r="F28" s="583">
        <v>0.08438829274698612</v>
      </c>
      <c r="G28" s="393"/>
      <c r="H28" s="394"/>
      <c r="I28" s="396"/>
    </row>
    <row r="29" spans="2:9" ht="20.1" customHeight="1">
      <c r="B29" s="397" t="s">
        <v>34</v>
      </c>
      <c r="C29" s="384"/>
      <c r="D29" s="398">
        <v>0.095</v>
      </c>
      <c r="E29" s="398">
        <v>0</v>
      </c>
      <c r="F29" s="398">
        <v>0.03911794758559612</v>
      </c>
      <c r="G29" s="393"/>
      <c r="H29" s="394"/>
      <c r="I29" s="396"/>
    </row>
    <row r="30" spans="2:9" ht="20.1" customHeight="1">
      <c r="B30" s="582" t="s">
        <v>38</v>
      </c>
      <c r="C30" s="384"/>
      <c r="D30" s="583">
        <v>0.019</v>
      </c>
      <c r="E30" s="583">
        <v>0.8531398589463592</v>
      </c>
      <c r="F30" s="583">
        <v>0.056832410173709706</v>
      </c>
      <c r="G30" s="393"/>
      <c r="H30" s="394"/>
      <c r="I30" s="396"/>
    </row>
    <row r="31" spans="2:9" ht="20.1" customHeight="1">
      <c r="B31" s="397" t="s">
        <v>39</v>
      </c>
      <c r="C31" s="384"/>
      <c r="D31" s="398">
        <v>0.293</v>
      </c>
      <c r="E31" s="398">
        <v>0.01766413694184299</v>
      </c>
      <c r="F31" s="398">
        <v>0.0852730737585005</v>
      </c>
      <c r="G31" s="393"/>
      <c r="H31" s="394"/>
      <c r="I31" s="396"/>
    </row>
    <row r="32" spans="2:9" ht="20.1" customHeight="1">
      <c r="B32" s="582" t="s">
        <v>36</v>
      </c>
      <c r="C32" s="384"/>
      <c r="D32" s="583">
        <v>0.017</v>
      </c>
      <c r="E32" s="583">
        <v>0</v>
      </c>
      <c r="F32" s="583">
        <v>0.10040303971919966</v>
      </c>
      <c r="G32" s="393"/>
      <c r="H32" s="394"/>
      <c r="I32" s="396"/>
    </row>
    <row r="33" spans="2:9" ht="20.1" customHeight="1">
      <c r="B33" s="397" t="s">
        <v>40</v>
      </c>
      <c r="C33" s="384"/>
      <c r="D33" s="398">
        <v>0.003</v>
      </c>
      <c r="E33" s="398">
        <v>0</v>
      </c>
      <c r="F33" s="398">
        <v>0.39688311924218583</v>
      </c>
      <c r="G33" s="393"/>
      <c r="H33" s="394"/>
      <c r="I33" s="396"/>
    </row>
    <row r="34" spans="2:9" ht="20.1" customHeight="1" thickBot="1">
      <c r="B34" s="379" t="s">
        <v>62</v>
      </c>
      <c r="C34" s="384"/>
      <c r="D34" s="399">
        <f>+SUM(D28:D33)</f>
        <v>1</v>
      </c>
      <c r="E34" s="400">
        <v>0.045878637991648125</v>
      </c>
      <c r="F34" s="400">
        <v>0.08100033373857074</v>
      </c>
      <c r="G34" s="393"/>
      <c r="H34" s="394"/>
      <c r="I34" s="401"/>
    </row>
    <row r="35" spans="2:9" ht="18" customHeight="1">
      <c r="B35" s="402" t="s">
        <v>160</v>
      </c>
      <c r="C35" s="394"/>
      <c r="D35" s="393"/>
      <c r="E35" s="393"/>
      <c r="F35" s="393"/>
      <c r="G35" s="393"/>
      <c r="H35" s="394"/>
      <c r="I35" s="401"/>
    </row>
    <row r="36" spans="2:9" ht="18" customHeight="1">
      <c r="B36" s="402" t="s">
        <v>161</v>
      </c>
      <c r="C36" s="394"/>
      <c r="D36" s="393"/>
      <c r="E36" s="393"/>
      <c r="F36" s="393"/>
      <c r="G36" s="393"/>
      <c r="H36" s="394"/>
      <c r="I36" s="401"/>
    </row>
    <row r="37" spans="2:9" ht="11.1" customHeight="1">
      <c r="B37" s="401"/>
      <c r="C37" s="394"/>
      <c r="D37" s="403"/>
      <c r="E37" s="403"/>
      <c r="F37" s="403"/>
      <c r="G37" s="404"/>
      <c r="H37" s="405"/>
      <c r="I37" s="406"/>
    </row>
    <row r="38" spans="4:9" ht="11.1" customHeight="1">
      <c r="D38" s="364"/>
      <c r="G38" s="382"/>
      <c r="I38" s="195"/>
    </row>
    <row r="39" spans="2:9" ht="35.1" customHeight="1">
      <c r="B39" s="367" t="s">
        <v>180</v>
      </c>
      <c r="C39" s="407"/>
      <c r="D39" s="449" t="s">
        <v>111</v>
      </c>
      <c r="E39" s="449" t="s">
        <v>43</v>
      </c>
      <c r="F39" s="449" t="s">
        <v>44</v>
      </c>
      <c r="G39" s="382"/>
      <c r="I39" s="195"/>
    </row>
    <row r="40" spans="2:9" ht="20.25" customHeight="1">
      <c r="B40" s="582" t="s">
        <v>162</v>
      </c>
      <c r="C40" s="408"/>
      <c r="D40" s="584">
        <v>51590.06730676022</v>
      </c>
      <c r="E40" s="584">
        <v>56933.75156022837</v>
      </c>
      <c r="F40" s="585">
        <v>-0.09385793324747338</v>
      </c>
      <c r="G40" s="382"/>
      <c r="I40" s="195"/>
    </row>
    <row r="41" spans="2:9" ht="32.25" customHeight="1">
      <c r="B41" s="397" t="s">
        <v>163</v>
      </c>
      <c r="C41" s="397"/>
      <c r="D41" s="450">
        <v>1.4332851974800984</v>
      </c>
      <c r="E41" s="450">
        <v>1.6057696843978353</v>
      </c>
      <c r="F41" s="409"/>
      <c r="G41" s="382"/>
      <c r="I41" s="195"/>
    </row>
    <row r="42" spans="2:9" ht="35.25" customHeight="1">
      <c r="B42" s="582" t="s">
        <v>164</v>
      </c>
      <c r="C42" s="408"/>
      <c r="D42" s="586">
        <v>5.7474396192276656</v>
      </c>
      <c r="E42" s="586">
        <v>5.401331800785064</v>
      </c>
      <c r="F42" s="587"/>
      <c r="G42" s="382"/>
      <c r="I42" s="195"/>
    </row>
    <row r="43" spans="1:11" s="326" customFormat="1" ht="20.25" customHeight="1" thickBot="1">
      <c r="A43" s="325"/>
      <c r="B43" s="380" t="s">
        <v>165</v>
      </c>
      <c r="C43" s="380"/>
      <c r="D43" s="454">
        <v>0.4121757383510369</v>
      </c>
      <c r="E43" s="454">
        <v>0.4050200587318955</v>
      </c>
      <c r="F43" s="380"/>
      <c r="G43" s="410"/>
      <c r="H43" s="411"/>
      <c r="K43" s="325"/>
    </row>
    <row r="44" spans="2:9" ht="18" customHeight="1">
      <c r="B44" s="402" t="s">
        <v>166</v>
      </c>
      <c r="C44" s="408"/>
      <c r="D44" s="412"/>
      <c r="E44" s="412"/>
      <c r="F44" s="408"/>
      <c r="G44" s="382"/>
      <c r="I44" s="195"/>
    </row>
    <row r="45" spans="2:9" ht="18" customHeight="1">
      <c r="B45" s="402" t="s">
        <v>167</v>
      </c>
      <c r="D45" s="364"/>
      <c r="G45" s="382"/>
      <c r="I45" s="195"/>
    </row>
    <row r="46" spans="2:9" ht="18" customHeight="1">
      <c r="B46" s="402" t="s">
        <v>168</v>
      </c>
      <c r="D46" s="364"/>
      <c r="G46" s="382"/>
      <c r="I46" s="195"/>
    </row>
    <row r="47" spans="2:9" ht="12.75">
      <c r="B47" s="401"/>
      <c r="D47" s="364"/>
      <c r="G47" s="382"/>
      <c r="I47" s="195"/>
    </row>
    <row r="48" spans="5:7" ht="12.75">
      <c r="E48" s="415"/>
      <c r="G48" s="413"/>
    </row>
    <row r="53" ht="12.75">
      <c r="D53" s="416"/>
    </row>
  </sheetData>
  <mergeCells count="6">
    <mergeCell ref="D25:F25"/>
    <mergeCell ref="H26:L26"/>
    <mergeCell ref="B2:L2"/>
    <mergeCell ref="B3:L3"/>
    <mergeCell ref="B4:L4"/>
    <mergeCell ref="B8:B9"/>
  </mergeCells>
  <printOptions/>
  <pageMargins left="0.18" right="0.3" top="0.7874015748031497" bottom="0.2362204724409449" header="0" footer="0"/>
  <pageSetup horizontalDpi="300" verticalDpi="300" orientation="portrait" scale="68" r:id="rId4"/>
  <ignoredErrors>
    <ignoredError sqref="F16 F20" formula="1"/>
  </ignoredErrors>
  <drawing r:id="rId3"/>
  <legacyDrawing r:id="rId2"/>
  <oleObjects>
    <mc:AlternateContent xmlns:mc="http://schemas.openxmlformats.org/markup-compatibility/2006">
      <mc:Choice Requires="x14">
        <oleObject progId="Word.Picture.8" shapeId="30721" r:id="rId1">
          <objectPr r:id="rId5">
            <anchor>
              <from>
                <xdr:col>7</xdr:col>
                <xdr:colOff>0</xdr:colOff>
                <xdr:row>32</xdr:row>
                <xdr:rowOff>0</xdr:rowOff>
              </from>
              <to>
                <xdr:col>7</xdr:col>
                <xdr:colOff>0</xdr:colOff>
                <xdr:row>32</xdr:row>
                <xdr:rowOff>0</xdr:rowOff>
              </to>
            </anchor>
          </objectPr>
        </oleObject>
      </mc:Choice>
      <mc:Fallback>
        <oleObject progId="Word.Picture.8" shapeId="30721" r:id="rId1"/>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
  <sheetViews>
    <sheetView showGridLines="0" view="pageBreakPreview" zoomScale="110" zoomScaleSheetLayoutView="110" workbookViewId="0" topLeftCell="A1">
      <selection activeCell="C7" sqref="C7"/>
    </sheetView>
  </sheetViews>
  <sheetFormatPr defaultColWidth="9.8515625" defaultRowHeight="12.75"/>
  <cols>
    <col min="1" max="1" width="42.7109375" style="1" customWidth="1"/>
    <col min="2" max="2" width="1.7109375" style="30" customWidth="1"/>
    <col min="3" max="5" width="7.7109375" style="29" customWidth="1"/>
    <col min="6" max="6" width="7.7109375" style="30" customWidth="1"/>
    <col min="7" max="7" width="7.7109375" style="29" customWidth="1"/>
    <col min="8" max="8" width="7.7109375" style="29" hidden="1" customWidth="1"/>
    <col min="9" max="9" width="2.7109375" style="29" customWidth="1"/>
    <col min="10" max="11" width="7.7109375" style="29" customWidth="1"/>
    <col min="12" max="12" width="7.57421875" style="29" customWidth="1"/>
    <col min="13" max="14" width="7.7109375" style="29" customWidth="1"/>
    <col min="15" max="15" width="7.7109375" style="29" hidden="1" customWidth="1"/>
    <col min="16" max="16" width="11.7109375" style="29" customWidth="1"/>
    <col min="17" max="17" width="9.8515625" style="29" customWidth="1"/>
    <col min="18" max="18" width="10.8515625" style="29" bestFit="1" customWidth="1"/>
    <col min="19" max="19" width="10.00390625" style="29" bestFit="1" customWidth="1"/>
    <col min="20" max="16384" width="9.8515625" style="29" customWidth="1"/>
  </cols>
  <sheetData>
    <row r="1" spans="1:16" s="35" customFormat="1" ht="11.1" customHeight="1">
      <c r="A1" s="596" t="s">
        <v>33</v>
      </c>
      <c r="B1" s="596"/>
      <c r="C1" s="596"/>
      <c r="D1" s="596"/>
      <c r="E1" s="596"/>
      <c r="F1" s="596"/>
      <c r="G1" s="596"/>
      <c r="H1" s="596"/>
      <c r="I1" s="596"/>
      <c r="J1" s="596"/>
      <c r="K1" s="596"/>
      <c r="L1" s="596"/>
      <c r="M1" s="596"/>
      <c r="N1" s="596"/>
      <c r="O1" s="158"/>
      <c r="P1" s="44"/>
    </row>
    <row r="2" spans="1:16" s="35" customFormat="1" ht="11.1" customHeight="1">
      <c r="A2" s="605" t="s">
        <v>8</v>
      </c>
      <c r="B2" s="605"/>
      <c r="C2" s="605"/>
      <c r="D2" s="605"/>
      <c r="E2" s="605"/>
      <c r="F2" s="605"/>
      <c r="G2" s="605"/>
      <c r="H2" s="605"/>
      <c r="I2" s="605"/>
      <c r="J2" s="605"/>
      <c r="K2" s="605"/>
      <c r="L2" s="605"/>
      <c r="M2" s="605"/>
      <c r="N2" s="605"/>
      <c r="O2" s="159"/>
      <c r="P2" s="36"/>
    </row>
    <row r="3" spans="1:16" s="35" customFormat="1" ht="11.1" customHeight="1">
      <c r="A3" s="607" t="s">
        <v>9</v>
      </c>
      <c r="B3" s="607"/>
      <c r="C3" s="607"/>
      <c r="D3" s="607"/>
      <c r="E3" s="607"/>
      <c r="F3" s="607"/>
      <c r="G3" s="607"/>
      <c r="H3" s="607"/>
      <c r="I3" s="607"/>
      <c r="J3" s="607"/>
      <c r="K3" s="607"/>
      <c r="L3" s="607"/>
      <c r="M3" s="607"/>
      <c r="N3" s="607"/>
      <c r="O3" s="607"/>
      <c r="P3" s="37"/>
    </row>
    <row r="4" spans="1:12" s="35" customFormat="1" ht="11.1" customHeight="1">
      <c r="A4" s="107"/>
      <c r="B4" s="39"/>
      <c r="C4" s="38"/>
      <c r="D4" s="38"/>
      <c r="E4" s="38"/>
      <c r="F4" s="39"/>
      <c r="G4" s="38"/>
      <c r="H4" s="38"/>
      <c r="I4" s="39"/>
      <c r="J4" s="40"/>
      <c r="K4" s="40"/>
      <c r="L4" s="28"/>
    </row>
    <row r="5" spans="1:15" s="35" customFormat="1" ht="15" customHeight="1">
      <c r="A5" s="107"/>
      <c r="B5" s="39"/>
      <c r="C5" s="609" t="e">
        <f>+#REF!</f>
        <v>#REF!</v>
      </c>
      <c r="D5" s="609"/>
      <c r="E5" s="609"/>
      <c r="F5" s="609"/>
      <c r="G5" s="609"/>
      <c r="H5" s="160"/>
      <c r="I5" s="39"/>
      <c r="J5" s="609" t="e">
        <f>+#REF!</f>
        <v>#REF!</v>
      </c>
      <c r="K5" s="609"/>
      <c r="L5" s="609"/>
      <c r="M5" s="609"/>
      <c r="N5" s="609"/>
      <c r="O5" s="160"/>
    </row>
    <row r="6" spans="1:18" s="78" customFormat="1" ht="15" customHeight="1">
      <c r="A6" s="108"/>
      <c r="B6" s="77"/>
      <c r="C6" s="84" t="e">
        <f>+#REF!</f>
        <v>#REF!</v>
      </c>
      <c r="D6" s="43" t="s">
        <v>3</v>
      </c>
      <c r="E6" s="84" t="e">
        <f>+#REF!</f>
        <v>#REF!</v>
      </c>
      <c r="F6" s="43" t="s">
        <v>3</v>
      </c>
      <c r="G6" s="80" t="s">
        <v>15</v>
      </c>
      <c r="H6" s="43" t="s">
        <v>24</v>
      </c>
      <c r="I6" s="42"/>
      <c r="J6" s="84" t="e">
        <f>+C6</f>
        <v>#REF!</v>
      </c>
      <c r="K6" s="43" t="s">
        <v>3</v>
      </c>
      <c r="L6" s="84" t="e">
        <f>+E6</f>
        <v>#REF!</v>
      </c>
      <c r="M6" s="43" t="s">
        <v>3</v>
      </c>
      <c r="N6" s="80" t="s">
        <v>15</v>
      </c>
      <c r="O6" s="43" t="s">
        <v>24</v>
      </c>
      <c r="Q6" s="79"/>
      <c r="R6" s="79"/>
    </row>
    <row r="7" spans="1:27" s="35" customFormat="1" ht="12.95" customHeight="1">
      <c r="A7" s="10" t="s">
        <v>0</v>
      </c>
      <c r="B7" s="46"/>
      <c r="C7" s="138" t="e">
        <v>#REF!</v>
      </c>
      <c r="D7" s="11" t="e">
        <v>#REF!</v>
      </c>
      <c r="E7" s="138" t="e">
        <v>#REF!</v>
      </c>
      <c r="F7" s="11" t="e">
        <v>#REF!</v>
      </c>
      <c r="G7" s="11" t="e">
        <v>#REF!</v>
      </c>
      <c r="H7" s="11" t="e">
        <v>#REF!</v>
      </c>
      <c r="I7" s="32"/>
      <c r="J7" s="138" t="e">
        <v>#REF!</v>
      </c>
      <c r="K7" s="11" t="e">
        <v>#REF!</v>
      </c>
      <c r="L7" s="138" t="e">
        <v>#REF!</v>
      </c>
      <c r="M7" s="11" t="e">
        <v>#REF!</v>
      </c>
      <c r="N7" s="11" t="e">
        <v>#REF!</v>
      </c>
      <c r="O7" s="11" t="e">
        <v>#REF!</v>
      </c>
      <c r="P7" s="164" t="e">
        <f>+C7-#REF!</f>
        <v>#REF!</v>
      </c>
      <c r="Q7" s="164" t="e">
        <v>#REF!</v>
      </c>
      <c r="R7" s="164" t="e">
        <v>#REF!</v>
      </c>
      <c r="S7" s="164" t="e">
        <v>#REF!</v>
      </c>
      <c r="T7" s="164" t="e">
        <v>#REF!</v>
      </c>
      <c r="U7" s="164" t="e">
        <v>#REF!</v>
      </c>
      <c r="V7" s="164" t="e">
        <v>#REF!</v>
      </c>
      <c r="W7" s="164" t="e">
        <v>#REF!</v>
      </c>
      <c r="X7" s="164" t="e">
        <v>#REF!</v>
      </c>
      <c r="Y7" s="164" t="e">
        <v>#REF!</v>
      </c>
      <c r="Z7" s="164" t="e">
        <v>#REF!</v>
      </c>
      <c r="AA7" s="164" t="e">
        <v>#REF!</v>
      </c>
    </row>
    <row r="8" spans="1:27" s="35" customFormat="1" ht="12.95" customHeight="1">
      <c r="A8" s="109" t="s">
        <v>1</v>
      </c>
      <c r="B8" s="46"/>
      <c r="C8" s="140" t="e">
        <v>#REF!</v>
      </c>
      <c r="D8" s="24" t="e">
        <v>#REF!</v>
      </c>
      <c r="E8" s="140" t="e">
        <v>#REF!</v>
      </c>
      <c r="F8" s="24" t="e">
        <v>#REF!</v>
      </c>
      <c r="G8" s="24" t="e">
        <v>#REF!</v>
      </c>
      <c r="H8" s="12"/>
      <c r="I8" s="32"/>
      <c r="J8" s="140" t="e">
        <v>#REF!</v>
      </c>
      <c r="K8" s="24" t="e">
        <v>#REF!</v>
      </c>
      <c r="L8" s="140" t="e">
        <v>#REF!</v>
      </c>
      <c r="M8" s="24" t="e">
        <v>#REF!</v>
      </c>
      <c r="N8" s="24" t="e">
        <v>#REF!</v>
      </c>
      <c r="O8" s="12"/>
      <c r="P8" s="164" t="e">
        <v>#REF!</v>
      </c>
      <c r="Q8" s="164" t="e">
        <v>#REF!</v>
      </c>
      <c r="R8" s="164" t="e">
        <v>#REF!</v>
      </c>
      <c r="S8" s="164" t="e">
        <v>#REF!</v>
      </c>
      <c r="T8" s="164" t="e">
        <v>#REF!</v>
      </c>
      <c r="U8" s="164" t="e">
        <v>#REF!</v>
      </c>
      <c r="V8" s="164" t="e">
        <v>#REF!</v>
      </c>
      <c r="W8" s="164" t="e">
        <v>#REF!</v>
      </c>
      <c r="X8" s="164" t="e">
        <v>#REF!</v>
      </c>
      <c r="Y8" s="164" t="e">
        <v>#REF!</v>
      </c>
      <c r="Z8" s="164" t="e">
        <v>#REF!</v>
      </c>
      <c r="AA8" s="164" t="e">
        <v>#REF!</v>
      </c>
    </row>
    <row r="9" spans="1:27" s="35" customFormat="1" ht="12.95" customHeight="1">
      <c r="A9" s="110" t="s">
        <v>2</v>
      </c>
      <c r="B9" s="46"/>
      <c r="C9" s="141" t="e">
        <v>#REF!</v>
      </c>
      <c r="D9" s="25" t="e">
        <v>#REF!</v>
      </c>
      <c r="E9" s="141" t="e">
        <v>#REF!</v>
      </c>
      <c r="F9" s="25" t="e">
        <v>#REF!</v>
      </c>
      <c r="G9" s="25" t="e">
        <v>#REF!</v>
      </c>
      <c r="H9" s="162"/>
      <c r="I9" s="32"/>
      <c r="J9" s="141" t="e">
        <v>#REF!</v>
      </c>
      <c r="K9" s="25" t="e">
        <v>#REF!</v>
      </c>
      <c r="L9" s="141" t="e">
        <v>#REF!</v>
      </c>
      <c r="M9" s="25" t="e">
        <v>#REF!</v>
      </c>
      <c r="N9" s="25" t="e">
        <v>#REF!</v>
      </c>
      <c r="O9" s="162"/>
      <c r="P9" s="164" t="e">
        <v>#REF!</v>
      </c>
      <c r="Q9" s="164" t="e">
        <v>#REF!</v>
      </c>
      <c r="R9" s="164" t="e">
        <v>#REF!</v>
      </c>
      <c r="S9" s="164" t="e">
        <v>#REF!</v>
      </c>
      <c r="T9" s="164" t="e">
        <v>#REF!</v>
      </c>
      <c r="U9" s="164" t="e">
        <v>#REF!</v>
      </c>
      <c r="V9" s="164" t="e">
        <v>#REF!</v>
      </c>
      <c r="W9" s="164" t="e">
        <v>#REF!</v>
      </c>
      <c r="X9" s="164" t="e">
        <v>#REF!</v>
      </c>
      <c r="Y9" s="164" t="e">
        <v>#REF!</v>
      </c>
      <c r="Z9" s="164" t="e">
        <v>#REF!</v>
      </c>
      <c r="AA9" s="164" t="e">
        <v>#REF!</v>
      </c>
    </row>
    <row r="10" spans="1:27" s="35" customFormat="1" ht="12.95" customHeight="1">
      <c r="A10" s="111" t="s">
        <v>6</v>
      </c>
      <c r="B10" s="45"/>
      <c r="C10" s="139" t="e">
        <v>#REF!</v>
      </c>
      <c r="D10" s="13" t="e">
        <v>#REF!</v>
      </c>
      <c r="E10" s="139" t="e">
        <v>#REF!</v>
      </c>
      <c r="F10" s="13" t="e">
        <v>#REF!</v>
      </c>
      <c r="G10" s="13" t="e">
        <v>#REF!</v>
      </c>
      <c r="H10" s="13"/>
      <c r="I10" s="32"/>
      <c r="J10" s="139" t="e">
        <v>#REF!</v>
      </c>
      <c r="K10" s="13" t="e">
        <v>#REF!</v>
      </c>
      <c r="L10" s="139" t="e">
        <v>#REF!</v>
      </c>
      <c r="M10" s="13" t="e">
        <v>#REF!</v>
      </c>
      <c r="N10" s="13" t="e">
        <v>#REF!</v>
      </c>
      <c r="O10" s="13"/>
      <c r="P10" s="164" t="e">
        <v>#REF!</v>
      </c>
      <c r="Q10" s="164" t="e">
        <v>#REF!</v>
      </c>
      <c r="R10" s="164" t="e">
        <v>#REF!</v>
      </c>
      <c r="S10" s="164" t="e">
        <v>#REF!</v>
      </c>
      <c r="T10" s="164" t="e">
        <v>#REF!</v>
      </c>
      <c r="U10" s="164" t="e">
        <v>#REF!</v>
      </c>
      <c r="V10" s="164" t="e">
        <v>#REF!</v>
      </c>
      <c r="W10" s="164" t="e">
        <v>#REF!</v>
      </c>
      <c r="X10" s="164" t="e">
        <v>#REF!</v>
      </c>
      <c r="Y10" s="164" t="e">
        <v>#REF!</v>
      </c>
      <c r="Z10" s="164" t="e">
        <v>#REF!</v>
      </c>
      <c r="AA10" s="164" t="e">
        <v>#REF!</v>
      </c>
    </row>
    <row r="11" spans="1:27" s="35" customFormat="1" ht="12.95" customHeight="1">
      <c r="A11" s="15" t="s">
        <v>7</v>
      </c>
      <c r="B11" s="45"/>
      <c r="C11" s="138" t="e">
        <v>#REF!</v>
      </c>
      <c r="D11" s="11" t="e">
        <v>#REF!</v>
      </c>
      <c r="E11" s="138" t="e">
        <v>#REF!</v>
      </c>
      <c r="F11" s="11" t="e">
        <v>#REF!</v>
      </c>
      <c r="G11" s="11" t="e">
        <v>#REF!</v>
      </c>
      <c r="H11" s="11"/>
      <c r="I11" s="32"/>
      <c r="J11" s="138" t="e">
        <v>#REF!</v>
      </c>
      <c r="K11" s="11" t="e">
        <v>#REF!</v>
      </c>
      <c r="L11" s="138" t="e">
        <v>#REF!</v>
      </c>
      <c r="M11" s="11" t="e">
        <v>#REF!</v>
      </c>
      <c r="N11" s="11" t="e">
        <v>#REF!</v>
      </c>
      <c r="O11" s="11"/>
      <c r="P11" s="164" t="e">
        <v>#REF!</v>
      </c>
      <c r="Q11" s="164" t="e">
        <v>#REF!</v>
      </c>
      <c r="R11" s="164" t="e">
        <v>#REF!</v>
      </c>
      <c r="S11" s="164" t="e">
        <v>#REF!</v>
      </c>
      <c r="T11" s="164" t="e">
        <v>#REF!</v>
      </c>
      <c r="U11" s="164" t="e">
        <v>#REF!</v>
      </c>
      <c r="V11" s="164" t="e">
        <v>#REF!</v>
      </c>
      <c r="W11" s="164" t="e">
        <v>#REF!</v>
      </c>
      <c r="X11" s="164" t="e">
        <v>#REF!</v>
      </c>
      <c r="Y11" s="164" t="e">
        <v>#REF!</v>
      </c>
      <c r="Z11" s="164" t="e">
        <v>#REF!</v>
      </c>
      <c r="AA11" s="164" t="e">
        <v>#REF!</v>
      </c>
    </row>
    <row r="12" spans="1:27" s="35" customFormat="1" ht="12.95" customHeight="1">
      <c r="A12" s="109" t="s">
        <v>17</v>
      </c>
      <c r="B12" s="46"/>
      <c r="C12" s="140" t="e">
        <v>#REF!</v>
      </c>
      <c r="D12" s="24" t="e">
        <v>#REF!</v>
      </c>
      <c r="E12" s="140" t="e">
        <v>#REF!</v>
      </c>
      <c r="F12" s="24" t="e">
        <v>#REF!</v>
      </c>
      <c r="G12" s="24" t="e">
        <v>#REF!</v>
      </c>
      <c r="H12" s="12"/>
      <c r="I12" s="32"/>
      <c r="J12" s="140" t="e">
        <v>#REF!</v>
      </c>
      <c r="K12" s="24" t="e">
        <v>#REF!</v>
      </c>
      <c r="L12" s="140" t="e">
        <v>#REF!</v>
      </c>
      <c r="M12" s="24" t="e">
        <v>#REF!</v>
      </c>
      <c r="N12" s="24" t="e">
        <v>#REF!</v>
      </c>
      <c r="O12" s="12"/>
      <c r="P12" s="164" t="e">
        <v>#REF!</v>
      </c>
      <c r="Q12" s="164" t="e">
        <v>#REF!</v>
      </c>
      <c r="R12" s="164" t="e">
        <v>#REF!</v>
      </c>
      <c r="S12" s="164" t="e">
        <v>#REF!</v>
      </c>
      <c r="T12" s="164" t="e">
        <v>#REF!</v>
      </c>
      <c r="U12" s="164" t="e">
        <v>#REF!</v>
      </c>
      <c r="V12" s="164" t="e">
        <v>#REF!</v>
      </c>
      <c r="W12" s="164" t="e">
        <v>#REF!</v>
      </c>
      <c r="X12" s="164" t="e">
        <v>#REF!</v>
      </c>
      <c r="Y12" s="164" t="e">
        <v>#REF!</v>
      </c>
      <c r="Z12" s="164" t="e">
        <v>#REF!</v>
      </c>
      <c r="AA12" s="164" t="e">
        <v>#REF!</v>
      </c>
    </row>
    <row r="13" spans="1:27" s="47" customFormat="1" ht="12.95" customHeight="1">
      <c r="A13" s="112" t="s">
        <v>10</v>
      </c>
      <c r="B13" s="49"/>
      <c r="C13" s="143" t="e">
        <v>#REF!</v>
      </c>
      <c r="D13" s="25" t="e">
        <v>#REF!</v>
      </c>
      <c r="E13" s="143" t="e">
        <v>#REF!</v>
      </c>
      <c r="F13" s="25" t="e">
        <v>#REF!</v>
      </c>
      <c r="G13" s="25" t="e">
        <v>#REF!</v>
      </c>
      <c r="H13" s="162" t="e">
        <v>#REF!</v>
      </c>
      <c r="I13" s="75"/>
      <c r="J13" s="143" t="e">
        <v>#REF!</v>
      </c>
      <c r="K13" s="25" t="e">
        <v>#REF!</v>
      </c>
      <c r="L13" s="143" t="e">
        <v>#REF!</v>
      </c>
      <c r="M13" s="25" t="e">
        <v>#REF!</v>
      </c>
      <c r="N13" s="25" t="e">
        <v>#REF!</v>
      </c>
      <c r="O13" s="162" t="e">
        <v>#REF!</v>
      </c>
      <c r="P13" s="164" t="e">
        <v>#REF!</v>
      </c>
      <c r="Q13" s="164" t="e">
        <v>#REF!</v>
      </c>
      <c r="R13" s="164" t="e">
        <v>#REF!</v>
      </c>
      <c r="S13" s="164" t="e">
        <v>#REF!</v>
      </c>
      <c r="T13" s="164" t="e">
        <v>#REF!</v>
      </c>
      <c r="U13" s="164" t="e">
        <v>#REF!</v>
      </c>
      <c r="V13" s="164" t="e">
        <v>#REF!</v>
      </c>
      <c r="W13" s="164" t="e">
        <v>#REF!</v>
      </c>
      <c r="X13" s="164" t="e">
        <v>#REF!</v>
      </c>
      <c r="Y13" s="164" t="e">
        <v>#REF!</v>
      </c>
      <c r="Z13" s="164" t="e">
        <v>#REF!</v>
      </c>
      <c r="AA13" s="164" t="e">
        <v>#REF!</v>
      </c>
    </row>
    <row r="14" spans="1:27" s="35" customFormat="1" ht="12.95" customHeight="1">
      <c r="A14" s="113" t="s">
        <v>4</v>
      </c>
      <c r="B14" s="34"/>
      <c r="C14" s="139" t="e">
        <v>#REF!</v>
      </c>
      <c r="D14" s="13" t="e">
        <v>#REF!</v>
      </c>
      <c r="E14" s="139" t="e">
        <v>#REF!</v>
      </c>
      <c r="F14" s="13" t="e">
        <v>#REF!</v>
      </c>
      <c r="G14" s="13" t="e">
        <v>#REF!</v>
      </c>
      <c r="H14" s="13"/>
      <c r="I14" s="75"/>
      <c r="J14" s="139" t="e">
        <v>#REF!</v>
      </c>
      <c r="K14" s="13" t="e">
        <v>#REF!</v>
      </c>
      <c r="L14" s="139" t="e">
        <v>#REF!</v>
      </c>
      <c r="M14" s="13" t="e">
        <v>#REF!</v>
      </c>
      <c r="N14" s="13" t="e">
        <v>#REF!</v>
      </c>
      <c r="O14" s="13"/>
      <c r="P14" s="164" t="e">
        <v>#REF!</v>
      </c>
      <c r="Q14" s="164" t="e">
        <v>#REF!</v>
      </c>
      <c r="R14" s="164" t="e">
        <v>#REF!</v>
      </c>
      <c r="S14" s="164" t="e">
        <v>#REF!</v>
      </c>
      <c r="T14" s="164" t="e">
        <v>#REF!</v>
      </c>
      <c r="U14" s="164" t="e">
        <v>#REF!</v>
      </c>
      <c r="V14" s="164" t="e">
        <v>#REF!</v>
      </c>
      <c r="W14" s="164" t="e">
        <v>#REF!</v>
      </c>
      <c r="X14" s="164" t="e">
        <v>#REF!</v>
      </c>
      <c r="Y14" s="164" t="e">
        <v>#REF!</v>
      </c>
      <c r="Z14" s="164" t="e">
        <v>#REF!</v>
      </c>
      <c r="AA14" s="164" t="e">
        <v>#REF!</v>
      </c>
    </row>
    <row r="15" spans="1:27" s="35" customFormat="1" ht="12.95" customHeight="1">
      <c r="A15" s="114" t="s">
        <v>14</v>
      </c>
      <c r="B15" s="46"/>
      <c r="C15" s="147" t="e">
        <v>#REF!</v>
      </c>
      <c r="D15" s="23" t="e">
        <v>#REF!</v>
      </c>
      <c r="E15" s="147" t="e">
        <v>#REF!</v>
      </c>
      <c r="F15" s="23" t="e">
        <v>#REF!</v>
      </c>
      <c r="G15" s="23" t="e">
        <v>#REF!</v>
      </c>
      <c r="H15" s="163"/>
      <c r="I15" s="75"/>
      <c r="J15" s="147" t="e">
        <v>#REF!</v>
      </c>
      <c r="K15" s="23" t="e">
        <v>#REF!</v>
      </c>
      <c r="L15" s="147" t="e">
        <v>#REF!</v>
      </c>
      <c r="M15" s="23" t="e">
        <v>#REF!</v>
      </c>
      <c r="N15" s="23" t="e">
        <v>#REF!</v>
      </c>
      <c r="O15" s="163"/>
      <c r="P15" s="164" t="e">
        <v>#REF!</v>
      </c>
      <c r="Q15" s="164" t="e">
        <v>#REF!</v>
      </c>
      <c r="R15" s="164" t="e">
        <v>#REF!</v>
      </c>
      <c r="S15" s="164" t="e">
        <v>#REF!</v>
      </c>
      <c r="T15" s="164" t="e">
        <v>#REF!</v>
      </c>
      <c r="U15" s="164" t="e">
        <v>#REF!</v>
      </c>
      <c r="V15" s="164" t="e">
        <v>#REF!</v>
      </c>
      <c r="W15" s="164" t="e">
        <v>#REF!</v>
      </c>
      <c r="X15" s="164" t="e">
        <v>#REF!</v>
      </c>
      <c r="Y15" s="164" t="e">
        <v>#REF!</v>
      </c>
      <c r="Z15" s="164" t="e">
        <v>#REF!</v>
      </c>
      <c r="AA15" s="164" t="e">
        <v>#REF!</v>
      </c>
    </row>
    <row r="16" spans="1:27" s="35" customFormat="1" ht="12.95" customHeight="1">
      <c r="A16" s="115" t="s">
        <v>18</v>
      </c>
      <c r="B16" s="46"/>
      <c r="C16" s="139" t="e">
        <v>#REF!</v>
      </c>
      <c r="D16" s="13" t="e">
        <v>#REF!</v>
      </c>
      <c r="E16" s="139" t="e">
        <v>#REF!</v>
      </c>
      <c r="F16" s="13" t="e">
        <v>#REF!</v>
      </c>
      <c r="G16" s="13" t="e">
        <v>#REF!</v>
      </c>
      <c r="H16" s="13" t="e">
        <v>#REF!</v>
      </c>
      <c r="I16" s="32"/>
      <c r="J16" s="139" t="e">
        <v>#REF!</v>
      </c>
      <c r="K16" s="13" t="e">
        <v>#REF!</v>
      </c>
      <c r="L16" s="139" t="e">
        <v>#REF!</v>
      </c>
      <c r="M16" s="13" t="e">
        <v>#REF!</v>
      </c>
      <c r="N16" s="13" t="e">
        <v>#REF!</v>
      </c>
      <c r="O16" s="13" t="e">
        <v>#REF!</v>
      </c>
      <c r="P16" s="164" t="e">
        <v>#REF!</v>
      </c>
      <c r="Q16" s="164" t="e">
        <v>#REF!</v>
      </c>
      <c r="R16" s="164" t="e">
        <v>#REF!</v>
      </c>
      <c r="S16" s="164" t="e">
        <v>#REF!</v>
      </c>
      <c r="T16" s="164" t="e">
        <v>#REF!</v>
      </c>
      <c r="U16" s="164" t="e">
        <v>#REF!</v>
      </c>
      <c r="V16" s="164" t="e">
        <v>#REF!</v>
      </c>
      <c r="W16" s="164" t="e">
        <v>#REF!</v>
      </c>
      <c r="X16" s="164" t="e">
        <v>#REF!</v>
      </c>
      <c r="Y16" s="164" t="e">
        <v>#REF!</v>
      </c>
      <c r="Z16" s="164" t="e">
        <v>#REF!</v>
      </c>
      <c r="AA16" s="164" t="e">
        <v>#REF!</v>
      </c>
    </row>
    <row r="17" spans="1:27" s="35" customFormat="1" ht="12.95" customHeight="1" thickBot="1">
      <c r="A17" s="116" t="s">
        <v>5</v>
      </c>
      <c r="B17" s="67"/>
      <c r="C17" s="142" t="e">
        <v>#REF!</v>
      </c>
      <c r="D17" s="91" t="e">
        <v>#REF!</v>
      </c>
      <c r="E17" s="142" t="e">
        <v>#REF!</v>
      </c>
      <c r="F17" s="128" t="e">
        <v>#REF!</v>
      </c>
      <c r="G17" s="92" t="e">
        <v>#REF!</v>
      </c>
      <c r="H17" s="92"/>
      <c r="I17" s="70"/>
      <c r="J17" s="142" t="e">
        <v>#REF!</v>
      </c>
      <c r="K17" s="91" t="e">
        <v>#REF!</v>
      </c>
      <c r="L17" s="142" t="e">
        <v>#REF!</v>
      </c>
      <c r="M17" s="128" t="e">
        <v>#REF!</v>
      </c>
      <c r="N17" s="92" t="e">
        <v>#REF!</v>
      </c>
      <c r="O17" s="92"/>
      <c r="P17" s="164" t="e">
        <v>#REF!</v>
      </c>
      <c r="Q17" s="164" t="e">
        <v>#REF!</v>
      </c>
      <c r="R17" s="164" t="e">
        <v>#REF!</v>
      </c>
      <c r="S17" s="164" t="e">
        <v>#REF!</v>
      </c>
      <c r="T17" s="164" t="e">
        <v>#REF!</v>
      </c>
      <c r="U17" s="164" t="e">
        <v>#REF!</v>
      </c>
      <c r="V17" s="164" t="e">
        <v>#REF!</v>
      </c>
      <c r="W17" s="164" t="e">
        <v>#REF!</v>
      </c>
      <c r="X17" s="164" t="e">
        <v>#REF!</v>
      </c>
      <c r="Y17" s="164" t="e">
        <v>#REF!</v>
      </c>
      <c r="Z17" s="164" t="e">
        <v>#REF!</v>
      </c>
      <c r="AA17" s="164" t="e">
        <v>#REF!</v>
      </c>
    </row>
    <row r="18" spans="1:27" s="35" customFormat="1" ht="11.1" customHeight="1">
      <c r="A18" s="117"/>
      <c r="B18" s="46"/>
      <c r="C18" s="93"/>
      <c r="D18" s="20"/>
      <c r="E18" s="93"/>
      <c r="F18" s="21"/>
      <c r="G18" s="94"/>
      <c r="H18" s="94"/>
      <c r="I18" s="46"/>
      <c r="J18" s="85"/>
      <c r="K18" s="65"/>
      <c r="L18" s="85"/>
      <c r="M18" s="86"/>
      <c r="N18" s="87"/>
      <c r="O18" s="87"/>
      <c r="P18" s="164" t="e">
        <v>#REF!</v>
      </c>
      <c r="Q18" s="164" t="e">
        <v>#REF!</v>
      </c>
      <c r="R18" s="164" t="e">
        <v>#REF!</v>
      </c>
      <c r="S18" s="164" t="e">
        <v>#REF!</v>
      </c>
      <c r="T18" s="164" t="e">
        <v>#REF!</v>
      </c>
      <c r="U18" s="164" t="e">
        <v>#REF!</v>
      </c>
      <c r="V18" s="164" t="e">
        <v>#REF!</v>
      </c>
      <c r="W18" s="164" t="e">
        <v>#REF!</v>
      </c>
      <c r="X18" s="164" t="e">
        <v>#REF!</v>
      </c>
      <c r="Y18" s="164" t="e">
        <v>#REF!</v>
      </c>
      <c r="Z18" s="164" t="e">
        <v>#REF!</v>
      </c>
      <c r="AA18" s="164" t="e">
        <v>#REF!</v>
      </c>
    </row>
    <row r="19" spans="1:27" s="35" customFormat="1" ht="15" customHeight="1">
      <c r="A19" s="81" t="s">
        <v>12</v>
      </c>
      <c r="B19" s="27"/>
      <c r="C19" s="83"/>
      <c r="D19" s="83"/>
      <c r="E19" s="83"/>
      <c r="F19" s="66"/>
      <c r="G19" s="66"/>
      <c r="H19" s="66"/>
      <c r="I19" s="50"/>
      <c r="J19" s="88"/>
      <c r="K19" s="88"/>
      <c r="L19" s="89"/>
      <c r="M19" s="90"/>
      <c r="N19" s="90"/>
      <c r="O19" s="90"/>
      <c r="P19" s="164" t="e">
        <v>#REF!</v>
      </c>
      <c r="Q19" s="164" t="e">
        <v>#REF!</v>
      </c>
      <c r="R19" s="164" t="e">
        <v>#REF!</v>
      </c>
      <c r="S19" s="164" t="e">
        <v>#REF!</v>
      </c>
      <c r="T19" s="164" t="e">
        <v>#REF!</v>
      </c>
      <c r="U19" s="164" t="e">
        <v>#REF!</v>
      </c>
      <c r="V19" s="164" t="e">
        <v>#REF!</v>
      </c>
      <c r="W19" s="164" t="e">
        <v>#REF!</v>
      </c>
      <c r="X19" s="164" t="e">
        <v>#REF!</v>
      </c>
      <c r="Y19" s="164" t="e">
        <v>#REF!</v>
      </c>
      <c r="Z19" s="164" t="e">
        <v>#REF!</v>
      </c>
      <c r="AA19" s="164" t="e">
        <v>#REF!</v>
      </c>
    </row>
    <row r="20" spans="1:27" s="35" customFormat="1" ht="12.95" customHeight="1">
      <c r="A20" s="127" t="s">
        <v>13</v>
      </c>
      <c r="B20" s="71"/>
      <c r="C20" s="154" t="e">
        <v>#REF!</v>
      </c>
      <c r="D20" s="155"/>
      <c r="E20" s="154" t="e">
        <v>#REF!</v>
      </c>
      <c r="F20" s="156"/>
      <c r="G20" s="157" t="e">
        <v>#REF!</v>
      </c>
      <c r="H20" s="157"/>
      <c r="I20" s="72"/>
      <c r="J20" s="98" t="e">
        <v>#REF!</v>
      </c>
      <c r="K20" s="122"/>
      <c r="L20" s="98" t="e">
        <v>#REF!</v>
      </c>
      <c r="M20" s="95"/>
      <c r="N20" s="100" t="e">
        <v>#REF!</v>
      </c>
      <c r="O20" s="123"/>
      <c r="P20" s="164" t="e">
        <v>#REF!</v>
      </c>
      <c r="Q20" s="164" t="e">
        <v>#REF!</v>
      </c>
      <c r="R20" s="164" t="e">
        <v>#REF!</v>
      </c>
      <c r="S20" s="164" t="e">
        <v>#REF!</v>
      </c>
      <c r="T20" s="164" t="e">
        <v>#REF!</v>
      </c>
      <c r="U20" s="164" t="e">
        <v>#REF!</v>
      </c>
      <c r="V20" s="164" t="e">
        <v>#REF!</v>
      </c>
      <c r="W20" s="164" t="e">
        <v>#REF!</v>
      </c>
      <c r="X20" s="164" t="e">
        <v>#REF!</v>
      </c>
      <c r="Y20" s="164" t="e">
        <v>#REF!</v>
      </c>
      <c r="Z20" s="164" t="e">
        <v>#REF!</v>
      </c>
      <c r="AA20" s="164" t="e">
        <v>#REF!</v>
      </c>
    </row>
    <row r="21" spans="1:27" s="35" customFormat="1" ht="12.95" customHeight="1">
      <c r="A21" s="118" t="s">
        <v>16</v>
      </c>
      <c r="B21" s="73"/>
      <c r="C21" s="129"/>
      <c r="D21" s="96"/>
      <c r="E21" s="129"/>
      <c r="F21" s="96"/>
      <c r="G21" s="97">
        <v>13.53711790393013</v>
      </c>
      <c r="H21" s="97"/>
      <c r="I21" s="47"/>
      <c r="J21" s="130"/>
      <c r="K21" s="130"/>
      <c r="L21" s="130"/>
      <c r="M21" s="130"/>
      <c r="N21" s="130"/>
      <c r="O21" s="130"/>
      <c r="P21" s="164" t="e">
        <v>#REF!</v>
      </c>
      <c r="Q21" s="164" t="e">
        <v>#REF!</v>
      </c>
      <c r="R21" s="164" t="e">
        <v>#REF!</v>
      </c>
      <c r="S21" s="164" t="e">
        <v>#REF!</v>
      </c>
      <c r="T21" s="164" t="e">
        <v>#REF!</v>
      </c>
      <c r="U21" s="164" t="e">
        <v>#REF!</v>
      </c>
      <c r="V21" s="164" t="e">
        <v>#REF!</v>
      </c>
      <c r="W21" s="164" t="e">
        <v>#REF!</v>
      </c>
      <c r="X21" s="164" t="e">
        <v>#REF!</v>
      </c>
      <c r="Y21" s="164" t="e">
        <v>#REF!</v>
      </c>
      <c r="Z21" s="164" t="e">
        <v>#REF!</v>
      </c>
      <c r="AA21" s="164" t="e">
        <v>#REF!</v>
      </c>
    </row>
    <row r="22" spans="1:27" s="35" customFormat="1" ht="12.95" customHeight="1">
      <c r="A22" s="124" t="s">
        <v>22</v>
      </c>
      <c r="B22" s="73"/>
      <c r="C22" s="98" t="e">
        <v>#REF!</v>
      </c>
      <c r="D22" s="99"/>
      <c r="E22" s="98" t="e">
        <v>#REF!</v>
      </c>
      <c r="F22" s="99"/>
      <c r="G22" s="100" t="e">
        <v>#REF!</v>
      </c>
      <c r="H22" s="100"/>
      <c r="I22" s="47"/>
      <c r="J22" s="149"/>
      <c r="K22" s="96"/>
      <c r="L22" s="149"/>
      <c r="M22" s="96"/>
      <c r="N22" s="102"/>
      <c r="O22" s="102"/>
      <c r="P22" s="164" t="e">
        <v>#REF!</v>
      </c>
      <c r="Q22" s="164" t="e">
        <v>#REF!</v>
      </c>
      <c r="R22" s="164" t="e">
        <v>#REF!</v>
      </c>
      <c r="S22" s="164" t="e">
        <v>#REF!</v>
      </c>
      <c r="T22" s="164" t="e">
        <v>#REF!</v>
      </c>
      <c r="U22" s="164" t="e">
        <v>#REF!</v>
      </c>
      <c r="V22" s="164" t="e">
        <v>#REF!</v>
      </c>
      <c r="W22" s="164" t="e">
        <v>#REF!</v>
      </c>
      <c r="X22" s="164" t="e">
        <v>#REF!</v>
      </c>
      <c r="Y22" s="164" t="e">
        <v>#REF!</v>
      </c>
      <c r="Z22" s="164" t="e">
        <v>#REF!</v>
      </c>
      <c r="AA22" s="164" t="e">
        <v>#REF!</v>
      </c>
    </row>
    <row r="23" spans="1:27" s="35" customFormat="1" ht="12.75">
      <c r="A23" s="125" t="s">
        <v>20</v>
      </c>
      <c r="B23" s="73"/>
      <c r="C23" s="144" t="e">
        <v>#REF!</v>
      </c>
      <c r="D23" s="101"/>
      <c r="E23" s="144" t="e">
        <v>#REF!</v>
      </c>
      <c r="F23" s="101"/>
      <c r="G23" s="102" t="e">
        <v>#REF!</v>
      </c>
      <c r="H23" s="102"/>
      <c r="I23" s="47"/>
      <c r="J23" s="144"/>
      <c r="K23" s="101"/>
      <c r="L23" s="144"/>
      <c r="M23" s="101"/>
      <c r="N23" s="102"/>
      <c r="O23" s="102"/>
      <c r="P23" s="164" t="e">
        <v>#REF!</v>
      </c>
      <c r="Q23" s="164" t="e">
        <v>#REF!</v>
      </c>
      <c r="R23" s="164" t="e">
        <v>#REF!</v>
      </c>
      <c r="S23" s="164" t="e">
        <v>#REF!</v>
      </c>
      <c r="T23" s="164" t="e">
        <v>#REF!</v>
      </c>
      <c r="U23" s="164" t="e">
        <v>#REF!</v>
      </c>
      <c r="V23" s="164" t="e">
        <v>#REF!</v>
      </c>
      <c r="W23" s="164" t="e">
        <v>#REF!</v>
      </c>
      <c r="X23" s="164" t="e">
        <v>#REF!</v>
      </c>
      <c r="Y23" s="164" t="e">
        <v>#REF!</v>
      </c>
      <c r="Z23" s="164" t="e">
        <v>#REF!</v>
      </c>
      <c r="AA23" s="164" t="e">
        <v>#REF!</v>
      </c>
    </row>
    <row r="24" spans="1:27" s="35" customFormat="1" ht="12.95" customHeight="1">
      <c r="A24" s="124" t="s">
        <v>21</v>
      </c>
      <c r="B24" s="73"/>
      <c r="C24" s="98" t="e">
        <v>#REF!</v>
      </c>
      <c r="D24" s="99"/>
      <c r="E24" s="98" t="e">
        <v>#REF!</v>
      </c>
      <c r="F24" s="99"/>
      <c r="G24" s="100" t="e">
        <v>#REF!</v>
      </c>
      <c r="H24" s="100"/>
      <c r="I24" s="72"/>
      <c r="J24" s="149"/>
      <c r="K24" s="96"/>
      <c r="L24" s="149"/>
      <c r="M24" s="96"/>
      <c r="N24" s="102"/>
      <c r="O24" s="102"/>
      <c r="P24" s="164" t="e">
        <v>#REF!</v>
      </c>
      <c r="Q24" s="164" t="e">
        <v>#REF!</v>
      </c>
      <c r="R24" s="164" t="e">
        <v>#REF!</v>
      </c>
      <c r="S24" s="164" t="e">
        <v>#REF!</v>
      </c>
      <c r="T24" s="164" t="e">
        <v>#REF!</v>
      </c>
      <c r="U24" s="164" t="e">
        <v>#REF!</v>
      </c>
      <c r="V24" s="164" t="e">
        <v>#REF!</v>
      </c>
      <c r="W24" s="164" t="e">
        <v>#REF!</v>
      </c>
      <c r="X24" s="164" t="e">
        <v>#REF!</v>
      </c>
      <c r="Y24" s="164" t="e">
        <v>#REF!</v>
      </c>
      <c r="Z24" s="164" t="e">
        <v>#REF!</v>
      </c>
      <c r="AA24" s="164" t="e">
        <v>#REF!</v>
      </c>
    </row>
    <row r="25" spans="1:27" s="35" customFormat="1" ht="12.95" customHeight="1">
      <c r="A25" s="118"/>
      <c r="B25" s="73"/>
      <c r="C25" s="144"/>
      <c r="D25" s="103"/>
      <c r="E25" s="144"/>
      <c r="F25" s="104"/>
      <c r="G25" s="53"/>
      <c r="H25" s="53"/>
      <c r="I25" s="72"/>
      <c r="J25" s="130"/>
      <c r="K25" s="130"/>
      <c r="L25" s="130"/>
      <c r="M25" s="130"/>
      <c r="N25" s="130"/>
      <c r="O25" s="130"/>
      <c r="P25" s="164" t="e">
        <v>#REF!</v>
      </c>
      <c r="Q25" s="164" t="e">
        <v>#REF!</v>
      </c>
      <c r="R25" s="164" t="e">
        <v>#REF!</v>
      </c>
      <c r="S25" s="164" t="e">
        <v>#REF!</v>
      </c>
      <c r="T25" s="164" t="e">
        <v>#REF!</v>
      </c>
      <c r="U25" s="164" t="e">
        <v>#REF!</v>
      </c>
      <c r="V25" s="164" t="e">
        <v>#REF!</v>
      </c>
      <c r="W25" s="164" t="e">
        <v>#REF!</v>
      </c>
      <c r="X25" s="164" t="e">
        <v>#REF!</v>
      </c>
      <c r="Y25" s="164" t="e">
        <v>#REF!</v>
      </c>
      <c r="Z25" s="164" t="e">
        <v>#REF!</v>
      </c>
      <c r="AA25" s="164" t="e">
        <v>#REF!</v>
      </c>
    </row>
    <row r="26" spans="1:27" s="35" customFormat="1" ht="12.95" customHeight="1">
      <c r="A26" s="119" t="s">
        <v>31</v>
      </c>
      <c r="B26" s="71"/>
      <c r="C26" s="148"/>
      <c r="D26" s="105"/>
      <c r="E26" s="148"/>
      <c r="F26" s="105"/>
      <c r="G26" s="106"/>
      <c r="H26" s="106"/>
      <c r="I26" s="72"/>
      <c r="J26" s="130"/>
      <c r="K26" s="130"/>
      <c r="L26" s="130"/>
      <c r="M26" s="130"/>
      <c r="N26" s="130"/>
      <c r="O26" s="130"/>
      <c r="P26" s="164" t="e">
        <v>#REF!</v>
      </c>
      <c r="Q26" s="164" t="e">
        <v>#REF!</v>
      </c>
      <c r="R26" s="164" t="e">
        <v>#REF!</v>
      </c>
      <c r="S26" s="164" t="e">
        <v>#REF!</v>
      </c>
      <c r="T26" s="164" t="e">
        <v>#REF!</v>
      </c>
      <c r="U26" s="164" t="e">
        <v>#REF!</v>
      </c>
      <c r="V26" s="164" t="e">
        <v>#REF!</v>
      </c>
      <c r="W26" s="164" t="e">
        <v>#REF!</v>
      </c>
      <c r="X26" s="164" t="e">
        <v>#REF!</v>
      </c>
      <c r="Y26" s="164" t="e">
        <v>#REF!</v>
      </c>
      <c r="Z26" s="164" t="e">
        <v>#REF!</v>
      </c>
      <c r="AA26" s="164" t="e">
        <v>#REF!</v>
      </c>
    </row>
    <row r="27" spans="1:27" s="35" customFormat="1" ht="12.95" customHeight="1">
      <c r="A27" s="124" t="s">
        <v>25</v>
      </c>
      <c r="B27" s="71"/>
      <c r="C27" s="16" t="e">
        <v>#REF!</v>
      </c>
      <c r="D27" s="13"/>
      <c r="E27" s="16" t="e">
        <v>#REF!</v>
      </c>
      <c r="F27" s="13"/>
      <c r="G27" s="13" t="e">
        <v>#REF!</v>
      </c>
      <c r="H27" s="13"/>
      <c r="I27" s="72"/>
      <c r="J27" s="16" t="e">
        <v>#REF!</v>
      </c>
      <c r="K27" s="13"/>
      <c r="L27" s="16" t="e">
        <v>#REF!</v>
      </c>
      <c r="M27" s="13"/>
      <c r="N27" s="13" t="e">
        <v>#REF!</v>
      </c>
      <c r="O27" s="13"/>
      <c r="P27" s="164" t="e">
        <v>#REF!</v>
      </c>
      <c r="Q27" s="164" t="e">
        <v>#REF!</v>
      </c>
      <c r="R27" s="164" t="e">
        <v>#REF!</v>
      </c>
      <c r="S27" s="164" t="e">
        <v>#REF!</v>
      </c>
      <c r="T27" s="164" t="e">
        <v>#REF!</v>
      </c>
      <c r="U27" s="164" t="e">
        <v>#REF!</v>
      </c>
      <c r="V27" s="164" t="e">
        <v>#REF!</v>
      </c>
      <c r="W27" s="164" t="e">
        <v>#REF!</v>
      </c>
      <c r="X27" s="164" t="e">
        <v>#REF!</v>
      </c>
      <c r="Y27" s="164" t="e">
        <v>#REF!</v>
      </c>
      <c r="Z27" s="164" t="e">
        <v>#REF!</v>
      </c>
      <c r="AA27" s="164" t="e">
        <v>#REF!</v>
      </c>
    </row>
    <row r="28" spans="1:27" s="35" customFormat="1" ht="12.95" customHeight="1">
      <c r="A28" s="125" t="s">
        <v>27</v>
      </c>
      <c r="B28" s="73"/>
      <c r="C28" s="145" t="e">
        <v>#REF!</v>
      </c>
      <c r="D28" s="53"/>
      <c r="E28" s="145" t="e">
        <v>#REF!</v>
      </c>
      <c r="F28" s="53"/>
      <c r="G28" s="53" t="e">
        <v>#REF!</v>
      </c>
      <c r="H28" s="53"/>
      <c r="I28" s="72"/>
      <c r="J28" s="145" t="e">
        <v>#REF!</v>
      </c>
      <c r="K28" s="53"/>
      <c r="L28" s="145" t="e">
        <v>#REF!</v>
      </c>
      <c r="M28" s="53"/>
      <c r="N28" s="53" t="e">
        <v>#REF!</v>
      </c>
      <c r="O28" s="53"/>
      <c r="P28" s="164" t="e">
        <v>#REF!</v>
      </c>
      <c r="Q28" s="164" t="e">
        <v>#REF!</v>
      </c>
      <c r="R28" s="164" t="e">
        <v>#REF!</v>
      </c>
      <c r="S28" s="164" t="e">
        <v>#REF!</v>
      </c>
      <c r="T28" s="164" t="e">
        <v>#REF!</v>
      </c>
      <c r="U28" s="164" t="e">
        <v>#REF!</v>
      </c>
      <c r="V28" s="164" t="e">
        <v>#REF!</v>
      </c>
      <c r="W28" s="164" t="e">
        <v>#REF!</v>
      </c>
      <c r="X28" s="164" t="e">
        <v>#REF!</v>
      </c>
      <c r="Y28" s="164" t="e">
        <v>#REF!</v>
      </c>
      <c r="Z28" s="164" t="e">
        <v>#REF!</v>
      </c>
      <c r="AA28" s="164" t="e">
        <v>#REF!</v>
      </c>
    </row>
    <row r="29" spans="1:27" s="35" customFormat="1" ht="12.95" customHeight="1" thickBot="1">
      <c r="A29" s="126" t="s">
        <v>26</v>
      </c>
      <c r="B29" s="82"/>
      <c r="C29" s="146" t="e">
        <v>#REF!</v>
      </c>
      <c r="D29" s="26"/>
      <c r="E29" s="146" t="e">
        <v>#REF!</v>
      </c>
      <c r="F29" s="26"/>
      <c r="G29" s="26" t="e">
        <v>#REF!</v>
      </c>
      <c r="H29" s="13"/>
      <c r="I29" s="72"/>
      <c r="J29" s="146" t="e">
        <v>#REF!</v>
      </c>
      <c r="K29" s="26"/>
      <c r="L29" s="146" t="e">
        <v>#REF!</v>
      </c>
      <c r="M29" s="26"/>
      <c r="N29" s="26" t="e">
        <v>#REF!</v>
      </c>
      <c r="O29" s="13"/>
      <c r="P29" s="164" t="e">
        <v>#REF!</v>
      </c>
      <c r="Q29" s="164" t="e">
        <v>#REF!</v>
      </c>
      <c r="R29" s="164" t="e">
        <v>#REF!</v>
      </c>
      <c r="S29" s="164" t="e">
        <v>#REF!</v>
      </c>
      <c r="T29" s="164" t="e">
        <v>#REF!</v>
      </c>
      <c r="U29" s="164" t="e">
        <v>#REF!</v>
      </c>
      <c r="V29" s="164" t="e">
        <v>#REF!</v>
      </c>
      <c r="W29" s="164" t="e">
        <v>#REF!</v>
      </c>
      <c r="X29" s="164" t="e">
        <v>#REF!</v>
      </c>
      <c r="Y29" s="164" t="e">
        <v>#REF!</v>
      </c>
      <c r="Z29" s="164" t="e">
        <v>#REF!</v>
      </c>
      <c r="AA29" s="164" t="e">
        <v>#REF!</v>
      </c>
    </row>
    <row r="30" spans="1:18" s="48" customFormat="1" ht="11.1" customHeight="1">
      <c r="A30" s="54"/>
      <c r="B30" s="34"/>
      <c r="C30" s="33"/>
      <c r="D30" s="33"/>
      <c r="E30" s="51"/>
      <c r="F30" s="51"/>
      <c r="G30" s="51"/>
      <c r="H30" s="51"/>
      <c r="I30" s="51"/>
      <c r="J30" s="130"/>
      <c r="K30" s="130"/>
      <c r="L30" s="130"/>
      <c r="M30" s="130"/>
      <c r="N30" s="130"/>
      <c r="O30" s="130"/>
      <c r="P30" s="47"/>
      <c r="Q30" s="47"/>
      <c r="R30" s="47"/>
    </row>
    <row r="31" spans="1:16" s="35" customFormat="1" ht="11.1" customHeight="1">
      <c r="A31" s="120"/>
      <c r="B31" s="74"/>
      <c r="C31" s="74"/>
      <c r="D31" s="74"/>
      <c r="E31" s="74"/>
      <c r="F31" s="74"/>
      <c r="G31" s="74"/>
      <c r="H31" s="74"/>
      <c r="I31" s="74"/>
      <c r="J31" s="74"/>
      <c r="K31" s="74"/>
      <c r="L31" s="74"/>
      <c r="M31" s="74"/>
      <c r="N31" s="74"/>
      <c r="O31" s="74"/>
      <c r="P31" s="74"/>
    </row>
    <row r="32" spans="1:15" s="35" customFormat="1" ht="14.25" customHeight="1">
      <c r="A32" s="608" t="s">
        <v>35</v>
      </c>
      <c r="B32" s="608"/>
      <c r="C32" s="608"/>
      <c r="D32" s="608"/>
      <c r="E32" s="608"/>
      <c r="F32" s="608"/>
      <c r="G32" s="608"/>
      <c r="H32" s="608"/>
      <c r="I32" s="608"/>
      <c r="J32" s="608"/>
      <c r="K32" s="608"/>
      <c r="L32" s="608"/>
      <c r="M32" s="608"/>
      <c r="N32" s="608"/>
      <c r="O32" s="161"/>
    </row>
    <row r="33" spans="1:14" s="35" customFormat="1" ht="11.1" customHeight="1">
      <c r="A33" s="606" t="s">
        <v>32</v>
      </c>
      <c r="B33" s="606"/>
      <c r="C33" s="606"/>
      <c r="D33" s="606"/>
      <c r="E33" s="606"/>
      <c r="F33" s="606"/>
      <c r="G33" s="606"/>
      <c r="H33" s="606"/>
      <c r="I33" s="606"/>
      <c r="J33" s="606"/>
      <c r="K33" s="606"/>
      <c r="L33" s="606"/>
      <c r="M33" s="606"/>
      <c r="N33" s="606"/>
    </row>
    <row r="34" spans="1:19" s="35" customFormat="1" ht="11.1" customHeight="1">
      <c r="A34" s="121"/>
      <c r="B34" s="76"/>
      <c r="C34" s="76"/>
      <c r="D34" s="76"/>
      <c r="E34" s="76"/>
      <c r="F34" s="76"/>
      <c r="G34" s="76"/>
      <c r="H34" s="76"/>
      <c r="I34" s="76"/>
      <c r="J34" s="76"/>
      <c r="K34" s="76"/>
      <c r="L34" s="76"/>
      <c r="M34" s="76"/>
      <c r="N34" s="76"/>
      <c r="O34" s="76"/>
      <c r="P34" s="165" t="e">
        <f>+SUM(C10:C12)</f>
        <v>#REF!</v>
      </c>
      <c r="Q34" s="166"/>
      <c r="R34" s="165" t="e">
        <f>+SUM(E10:E12)</f>
        <v>#REF!</v>
      </c>
      <c r="S34" s="167" t="e">
        <f>+P34/R34-1</f>
        <v>#REF!</v>
      </c>
    </row>
    <row r="35" spans="1:15" s="35" customFormat="1" ht="11.1" customHeight="1">
      <c r="A35" s="56"/>
      <c r="B35" s="52"/>
      <c r="C35" s="52"/>
      <c r="D35" s="52"/>
      <c r="E35" s="52"/>
      <c r="F35" s="52"/>
      <c r="G35" s="52"/>
      <c r="H35" s="52"/>
      <c r="I35" s="52"/>
      <c r="J35" s="52"/>
      <c r="K35" s="52"/>
      <c r="L35" s="52"/>
      <c r="M35" s="52"/>
      <c r="N35" s="52"/>
      <c r="O35" s="52"/>
    </row>
    <row r="36" spans="2:12" ht="12.75">
      <c r="B36" s="29"/>
      <c r="F36" s="29"/>
      <c r="J36" s="68"/>
      <c r="K36" s="41"/>
      <c r="L36" s="30"/>
    </row>
    <row r="37" spans="2:15" ht="12.75">
      <c r="B37" s="29"/>
      <c r="F37" s="29"/>
      <c r="M37" s="69"/>
      <c r="N37" s="69"/>
      <c r="O37" s="69"/>
    </row>
  </sheetData>
  <mergeCells count="7">
    <mergeCell ref="A1:N1"/>
    <mergeCell ref="A2:N2"/>
    <mergeCell ref="A33:N33"/>
    <mergeCell ref="A3:O3"/>
    <mergeCell ref="A32:N32"/>
    <mergeCell ref="J5:N5"/>
    <mergeCell ref="C5:G5"/>
  </mergeCells>
  <printOptions horizontalCentered="1"/>
  <pageMargins left="0.4330708661417323" right="0.31496062992125984" top="0.7874015748031497" bottom="0.2362204724409449" header="0" footer="0"/>
  <pageSetup horizontalDpi="300" verticalDpi="300" orientation="portrait" scale="44" r:id="rId2"/>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7"/>
  <sheetViews>
    <sheetView showGridLines="0" zoomScale="110" zoomScaleNormal="110" zoomScaleSheetLayoutView="100" workbookViewId="0" topLeftCell="A5">
      <selection activeCell="I5" sqref="I1:P1048576"/>
    </sheetView>
  </sheetViews>
  <sheetFormatPr defaultColWidth="9.8515625" defaultRowHeight="12.75"/>
  <cols>
    <col min="1" max="1" width="42.00390625" style="62" customWidth="1"/>
    <col min="2" max="2" width="1.7109375" style="31" customWidth="1"/>
    <col min="3" max="5" width="7.7109375" style="63" customWidth="1"/>
    <col min="6" max="6" width="7.7109375" style="64" customWidth="1"/>
    <col min="7" max="7" width="11.140625" style="63" customWidth="1"/>
    <col min="8" max="8" width="12.57421875" style="63" customWidth="1"/>
    <col min="9" max="16384" width="9.8515625" style="62" customWidth="1"/>
  </cols>
  <sheetData>
    <row r="1" spans="1:8" s="3" customFormat="1" ht="12" customHeight="1">
      <c r="A1" s="596" t="s">
        <v>83</v>
      </c>
      <c r="B1" s="596"/>
      <c r="C1" s="596"/>
      <c r="D1" s="596"/>
      <c r="E1" s="596"/>
      <c r="F1" s="596"/>
      <c r="G1" s="596"/>
      <c r="H1" s="596"/>
    </row>
    <row r="2" spans="1:8" s="3" customFormat="1" ht="12" customHeight="1">
      <c r="A2" s="605" t="s">
        <v>96</v>
      </c>
      <c r="B2" s="605"/>
      <c r="C2" s="605"/>
      <c r="D2" s="605"/>
      <c r="E2" s="605"/>
      <c r="F2" s="605"/>
      <c r="G2" s="605"/>
      <c r="H2" s="605"/>
    </row>
    <row r="3" spans="1:8" s="3" customFormat="1" ht="11.1" customHeight="1">
      <c r="A3" s="615" t="s">
        <v>107</v>
      </c>
      <c r="B3" s="615"/>
      <c r="C3" s="615"/>
      <c r="D3" s="615"/>
      <c r="E3" s="615"/>
      <c r="F3" s="615"/>
      <c r="G3" s="615"/>
      <c r="H3" s="615"/>
    </row>
    <row r="4" spans="1:8" s="3" customFormat="1" ht="10.5" customHeight="1">
      <c r="A4" s="6"/>
      <c r="B4" s="2"/>
      <c r="C4" s="4"/>
      <c r="D4" s="4"/>
      <c r="E4" s="4"/>
      <c r="F4" s="5"/>
      <c r="G4" s="4"/>
      <c r="H4" s="4"/>
    </row>
    <row r="5" spans="1:8" s="3" customFormat="1" ht="15" customHeight="1">
      <c r="A5" s="7"/>
      <c r="B5" s="8"/>
      <c r="C5" s="616" t="s">
        <v>106</v>
      </c>
      <c r="D5" s="616"/>
      <c r="E5" s="616"/>
      <c r="F5" s="616"/>
      <c r="G5" s="616"/>
      <c r="H5" s="616"/>
    </row>
    <row r="6" spans="1:8" s="3" customFormat="1" ht="30.95" customHeight="1">
      <c r="A6" s="22"/>
      <c r="B6" s="9"/>
      <c r="C6" s="170">
        <v>2019</v>
      </c>
      <c r="D6" s="170" t="s">
        <v>89</v>
      </c>
      <c r="E6" s="170" t="s">
        <v>197</v>
      </c>
      <c r="F6" s="170" t="s">
        <v>89</v>
      </c>
      <c r="G6" s="338" t="s">
        <v>178</v>
      </c>
      <c r="H6" s="338" t="s">
        <v>198</v>
      </c>
    </row>
    <row r="7" spans="1:8" s="3" customFormat="1" ht="15" customHeight="1">
      <c r="A7" s="500" t="s">
        <v>146</v>
      </c>
      <c r="B7" s="71"/>
      <c r="C7" s="501">
        <v>4837.776354692145</v>
      </c>
      <c r="D7" s="501"/>
      <c r="E7" s="501">
        <v>4685.4776536562695</v>
      </c>
      <c r="F7" s="501"/>
      <c r="G7" s="340">
        <f>+C7/E7-1</f>
        <v>0.032504413059580184</v>
      </c>
      <c r="H7" s="340">
        <v>0.031496660948683086</v>
      </c>
    </row>
    <row r="8" spans="1:8" s="3" customFormat="1" ht="15" customHeight="1">
      <c r="A8" s="502" t="s">
        <v>151</v>
      </c>
      <c r="B8" s="46"/>
      <c r="C8" s="503">
        <v>796.1</v>
      </c>
      <c r="D8" s="503"/>
      <c r="E8" s="503">
        <v>787.8962479677155</v>
      </c>
      <c r="F8" s="503"/>
      <c r="G8" s="504">
        <f aca="true" t="shared" si="0" ref="G8:G32">+C8/E8-1</f>
        <v>0.010412223758451855</v>
      </c>
      <c r="H8" s="504">
        <v>0.000929527458446433</v>
      </c>
    </row>
    <row r="9" spans="1:8" s="3" customFormat="1" ht="15" customHeight="1">
      <c r="A9" s="505" t="s">
        <v>68</v>
      </c>
      <c r="B9" s="71"/>
      <c r="C9" s="506">
        <v>52.57442284748145</v>
      </c>
      <c r="D9" s="506"/>
      <c r="E9" s="506">
        <v>51.299789734084996</v>
      </c>
      <c r="F9" s="507"/>
      <c r="G9" s="508">
        <f t="shared" si="0"/>
        <v>0.02484675122458735</v>
      </c>
      <c r="H9" s="508"/>
    </row>
    <row r="10" spans="1:8" s="3" customFormat="1" ht="15" customHeight="1">
      <c r="A10" s="509" t="s">
        <v>116</v>
      </c>
      <c r="B10" s="46"/>
      <c r="C10" s="510">
        <v>46021.105618879985</v>
      </c>
      <c r="D10" s="511"/>
      <c r="E10" s="510">
        <v>44005.40091461942</v>
      </c>
      <c r="F10" s="503"/>
      <c r="G10" s="504">
        <f t="shared" si="0"/>
        <v>0.0458058479724226</v>
      </c>
      <c r="H10" s="504"/>
    </row>
    <row r="11" spans="1:8" s="3" customFormat="1" ht="15" customHeight="1">
      <c r="A11" s="339" t="s">
        <v>117</v>
      </c>
      <c r="B11" s="71"/>
      <c r="C11" s="451">
        <v>226.63000165854032</v>
      </c>
      <c r="D11" s="512"/>
      <c r="E11" s="451">
        <v>116.91945971435989</v>
      </c>
      <c r="F11" s="501"/>
      <c r="G11" s="508">
        <f t="shared" si="0"/>
        <v>0.9383428747636091</v>
      </c>
      <c r="H11" s="501"/>
    </row>
    <row r="12" spans="1:8" s="3" customFormat="1" ht="15" customHeight="1">
      <c r="A12" s="513" t="s">
        <v>152</v>
      </c>
      <c r="B12" s="46"/>
      <c r="C12" s="514">
        <v>46247.73562053852</v>
      </c>
      <c r="D12" s="515">
        <f>+C12/$C$12</f>
        <v>1</v>
      </c>
      <c r="E12" s="514">
        <v>44122.32037433377</v>
      </c>
      <c r="F12" s="515">
        <f aca="true" t="shared" si="1" ref="F12:F20">+E12/$E$12</f>
        <v>1</v>
      </c>
      <c r="G12" s="515">
        <f t="shared" si="0"/>
        <v>0.04817097623544564</v>
      </c>
      <c r="H12" s="515">
        <v>0.0996237929508692</v>
      </c>
    </row>
    <row r="13" spans="1:8" s="3" customFormat="1" ht="15" customHeight="1">
      <c r="A13" s="339" t="s">
        <v>118</v>
      </c>
      <c r="B13" s="71"/>
      <c r="C13" s="516">
        <v>25355.445561043638</v>
      </c>
      <c r="D13" s="340">
        <f aca="true" t="shared" si="2" ref="D13:D20">+C13/$C$12</f>
        <v>0.5482526921768541</v>
      </c>
      <c r="E13" s="516">
        <v>23906.9670677838</v>
      </c>
      <c r="F13" s="340">
        <f t="shared" si="1"/>
        <v>0.5418338578967989</v>
      </c>
      <c r="G13" s="340">
        <f t="shared" si="0"/>
        <v>0.060588132704284314</v>
      </c>
      <c r="H13" s="340"/>
    </row>
    <row r="14" spans="1:8" s="54" customFormat="1" ht="15" customHeight="1">
      <c r="A14" s="513" t="s">
        <v>2</v>
      </c>
      <c r="B14" s="44"/>
      <c r="C14" s="514">
        <v>20892.29005949488</v>
      </c>
      <c r="D14" s="515">
        <f t="shared" si="2"/>
        <v>0.4517473078231458</v>
      </c>
      <c r="E14" s="514">
        <v>20215.353306549972</v>
      </c>
      <c r="F14" s="515">
        <f t="shared" si="1"/>
        <v>0.4581661421032011</v>
      </c>
      <c r="G14" s="515">
        <f t="shared" si="0"/>
        <v>0.03348626871268068</v>
      </c>
      <c r="H14" s="515">
        <v>0.0884087166010219</v>
      </c>
    </row>
    <row r="15" spans="1:8" s="3" customFormat="1" ht="15" customHeight="1">
      <c r="A15" s="18" t="s">
        <v>119</v>
      </c>
      <c r="B15" s="71"/>
      <c r="C15" s="451">
        <v>14846.547752698796</v>
      </c>
      <c r="D15" s="340">
        <f t="shared" si="2"/>
        <v>0.32102215499834064</v>
      </c>
      <c r="E15" s="451">
        <v>14370.104255405788</v>
      </c>
      <c r="F15" s="340">
        <f t="shared" si="1"/>
        <v>0.32568786350060064</v>
      </c>
      <c r="G15" s="340">
        <f t="shared" si="0"/>
        <v>0.033155187243250506</v>
      </c>
      <c r="H15" s="340"/>
    </row>
    <row r="16" spans="1:8" s="14" customFormat="1" ht="15" customHeight="1">
      <c r="A16" s="509" t="s">
        <v>120</v>
      </c>
      <c r="B16" s="46"/>
      <c r="C16" s="517">
        <v>309.806552945187</v>
      </c>
      <c r="D16" s="504">
        <f t="shared" si="2"/>
        <v>0.006698848036304777</v>
      </c>
      <c r="E16" s="517">
        <v>31.2931975425806</v>
      </c>
      <c r="F16" s="504">
        <f t="shared" si="1"/>
        <v>0.0007092373491939931</v>
      </c>
      <c r="G16" s="504">
        <f>+C16/E16-1</f>
        <v>8.900124540601315</v>
      </c>
      <c r="H16" s="504"/>
    </row>
    <row r="17" spans="1:8" s="3" customFormat="1" ht="15" customHeight="1">
      <c r="A17" s="339" t="s">
        <v>153</v>
      </c>
      <c r="B17" s="46"/>
      <c r="C17" s="518">
        <v>21.5830566822989</v>
      </c>
      <c r="D17" s="519">
        <f t="shared" si="2"/>
        <v>0.0004666835336412429</v>
      </c>
      <c r="E17" s="518">
        <v>48.6499134704448</v>
      </c>
      <c r="F17" s="519">
        <f t="shared" si="1"/>
        <v>0.0011026145737055289</v>
      </c>
      <c r="G17" s="508">
        <f t="shared" si="0"/>
        <v>-0.5563598135603927</v>
      </c>
      <c r="H17" s="340"/>
    </row>
    <row r="18" spans="1:8" s="54" customFormat="1" ht="15" customHeight="1">
      <c r="A18" s="520" t="s">
        <v>199</v>
      </c>
      <c r="B18" s="34"/>
      <c r="C18" s="514">
        <v>5714.352697168594</v>
      </c>
      <c r="D18" s="515">
        <f t="shared" si="2"/>
        <v>0.12355962125485906</v>
      </c>
      <c r="E18" s="514">
        <v>5765.305940131159</v>
      </c>
      <c r="F18" s="515">
        <f t="shared" si="1"/>
        <v>0.13066642667970096</v>
      </c>
      <c r="G18" s="515">
        <f t="shared" si="0"/>
        <v>-0.008837907908388676</v>
      </c>
      <c r="H18" s="515">
        <v>0.09247899699430295</v>
      </c>
    </row>
    <row r="19" spans="1:8" s="54" customFormat="1" ht="15" customHeight="1">
      <c r="A19" s="339" t="s">
        <v>121</v>
      </c>
      <c r="B19" s="46"/>
      <c r="C19" s="451">
        <v>75.05120173047689</v>
      </c>
      <c r="D19" s="299">
        <f t="shared" si="2"/>
        <v>0.0016228081380301527</v>
      </c>
      <c r="E19" s="451">
        <v>61.9735356225259</v>
      </c>
      <c r="F19" s="299">
        <f t="shared" si="1"/>
        <v>0.0014045846885826134</v>
      </c>
      <c r="G19" s="340">
        <f t="shared" si="0"/>
        <v>0.21102017137775775</v>
      </c>
      <c r="H19" s="340"/>
    </row>
    <row r="20" spans="1:8" s="54" customFormat="1" ht="15" customHeight="1">
      <c r="A20" s="509" t="s">
        <v>154</v>
      </c>
      <c r="B20" s="46"/>
      <c r="C20" s="517">
        <v>-33.5395401773573</v>
      </c>
      <c r="D20" s="504">
        <f t="shared" si="2"/>
        <v>-0.0007252147532702652</v>
      </c>
      <c r="E20" s="517">
        <v>11.509166249440298</v>
      </c>
      <c r="F20" s="504">
        <f t="shared" si="1"/>
        <v>0.00026084680388058766</v>
      </c>
      <c r="G20" s="504" t="s">
        <v>69</v>
      </c>
      <c r="H20" s="504"/>
    </row>
    <row r="21" spans="1:8" s="54" customFormat="1" ht="15" customHeight="1">
      <c r="A21" s="521" t="s">
        <v>23</v>
      </c>
      <c r="B21" s="71"/>
      <c r="C21" s="522">
        <v>1734.8841285901626</v>
      </c>
      <c r="D21" s="523"/>
      <c r="E21" s="522">
        <v>2009.4971951811349</v>
      </c>
      <c r="F21" s="524"/>
      <c r="G21" s="524">
        <f t="shared" si="0"/>
        <v>-0.13665760133903482</v>
      </c>
      <c r="H21" s="523"/>
    </row>
    <row r="22" spans="1:8" s="54" customFormat="1" ht="15" customHeight="1">
      <c r="A22" s="525" t="s">
        <v>30</v>
      </c>
      <c r="B22" s="45"/>
      <c r="C22" s="526">
        <v>248.90400102719275</v>
      </c>
      <c r="D22" s="527"/>
      <c r="E22" s="526">
        <v>376.32470613853485</v>
      </c>
      <c r="F22" s="527"/>
      <c r="G22" s="527">
        <f t="shared" si="0"/>
        <v>-0.33859245229686097</v>
      </c>
      <c r="H22" s="527"/>
    </row>
    <row r="23" spans="1:8" s="3" customFormat="1" ht="15" customHeight="1">
      <c r="A23" s="528" t="s">
        <v>28</v>
      </c>
      <c r="B23" s="529"/>
      <c r="C23" s="451">
        <v>1485.9801275629698</v>
      </c>
      <c r="D23" s="340"/>
      <c r="E23" s="451">
        <v>1633.1724890425999</v>
      </c>
      <c r="F23" s="340"/>
      <c r="G23" s="340">
        <f t="shared" si="0"/>
        <v>-0.09012664765490719</v>
      </c>
      <c r="H23" s="340"/>
    </row>
    <row r="24" spans="1:8" s="3" customFormat="1" ht="15" customHeight="1">
      <c r="A24" s="530" t="s">
        <v>29</v>
      </c>
      <c r="B24" s="46"/>
      <c r="C24" s="517">
        <v>112.45542574228078</v>
      </c>
      <c r="D24" s="504"/>
      <c r="E24" s="517">
        <v>221.00441967689648</v>
      </c>
      <c r="F24" s="504"/>
      <c r="G24" s="504">
        <f t="shared" si="0"/>
        <v>-0.49116209573234737</v>
      </c>
      <c r="H24" s="504"/>
    </row>
    <row r="25" spans="1:8" s="3" customFormat="1" ht="22.5">
      <c r="A25" s="528" t="s">
        <v>122</v>
      </c>
      <c r="B25" s="71"/>
      <c r="C25" s="451">
        <v>-5.002454792497429</v>
      </c>
      <c r="D25" s="501"/>
      <c r="E25" s="451">
        <v>0</v>
      </c>
      <c r="F25" s="340"/>
      <c r="G25" s="340" t="s">
        <v>69</v>
      </c>
      <c r="H25" s="501"/>
    </row>
    <row r="26" spans="1:8" s="54" customFormat="1" ht="15" customHeight="1">
      <c r="A26" s="530" t="s">
        <v>123</v>
      </c>
      <c r="B26" s="45"/>
      <c r="C26" s="526">
        <v>-0.0176068147107</v>
      </c>
      <c r="D26" s="527"/>
      <c r="E26" s="526">
        <v>245.80661878054832</v>
      </c>
      <c r="F26" s="527"/>
      <c r="G26" s="527" t="s">
        <v>69</v>
      </c>
      <c r="H26" s="527"/>
    </row>
    <row r="27" spans="1:8" s="3" customFormat="1" ht="15" customHeight="1">
      <c r="A27" s="341" t="s">
        <v>124</v>
      </c>
      <c r="B27" s="46"/>
      <c r="C27" s="453">
        <v>1593.4154916980424</v>
      </c>
      <c r="D27" s="342"/>
      <c r="E27" s="453">
        <v>2099.9835275000446</v>
      </c>
      <c r="F27" s="342"/>
      <c r="G27" s="343">
        <f t="shared" si="0"/>
        <v>-0.2412247663699788</v>
      </c>
      <c r="H27" s="343"/>
    </row>
    <row r="28" spans="1:8" s="3" customFormat="1" ht="15" customHeight="1">
      <c r="A28" s="531" t="s">
        <v>125</v>
      </c>
      <c r="B28" s="46"/>
      <c r="C28" s="517">
        <v>4079.425543917432</v>
      </c>
      <c r="D28" s="504"/>
      <c r="E28" s="517">
        <v>3591.8397107591436</v>
      </c>
      <c r="F28" s="504"/>
      <c r="G28" s="504">
        <f>+C28/E28-1</f>
        <v>0.13574821607371668</v>
      </c>
      <c r="H28" s="504"/>
    </row>
    <row r="29" spans="1:8" s="3" customFormat="1" ht="15" customHeight="1">
      <c r="A29" s="339" t="s">
        <v>126</v>
      </c>
      <c r="B29" s="71"/>
      <c r="C29" s="451">
        <v>1330.9131073072451</v>
      </c>
      <c r="D29" s="501"/>
      <c r="E29" s="451">
        <v>1102.1294621260317</v>
      </c>
      <c r="F29" s="340"/>
      <c r="G29" s="340">
        <f t="shared" si="0"/>
        <v>0.20758327677756183</v>
      </c>
      <c r="H29" s="501"/>
    </row>
    <row r="30" spans="1:8" s="3" customFormat="1" ht="15" customHeight="1">
      <c r="A30" s="531" t="s">
        <v>127</v>
      </c>
      <c r="B30" s="34"/>
      <c r="C30" s="526">
        <v>0</v>
      </c>
      <c r="D30" s="527"/>
      <c r="E30" s="526">
        <v>51.2308698550458</v>
      </c>
      <c r="F30" s="527"/>
      <c r="G30" s="527" t="s">
        <v>69</v>
      </c>
      <c r="H30" s="527"/>
    </row>
    <row r="31" spans="1:8" s="3" customFormat="1" ht="15" customHeight="1">
      <c r="A31" s="532" t="s">
        <v>128</v>
      </c>
      <c r="B31" s="18"/>
      <c r="C31" s="453">
        <v>2748.512436610187</v>
      </c>
      <c r="D31" s="533"/>
      <c r="E31" s="453">
        <v>2540.941118488158</v>
      </c>
      <c r="F31" s="534"/>
      <c r="G31" s="534">
        <f>+C31/E31-1</f>
        <v>0.08169072341413885</v>
      </c>
      <c r="H31" s="535"/>
    </row>
    <row r="32" spans="1:8" s="3" customFormat="1" ht="15" customHeight="1">
      <c r="A32" s="520" t="s">
        <v>129</v>
      </c>
      <c r="B32" s="34"/>
      <c r="C32" s="514">
        <v>2590.465134610187</v>
      </c>
      <c r="D32" s="515">
        <f>+C32/$C$12</f>
        <v>0.05601279932632565</v>
      </c>
      <c r="E32" s="514">
        <v>2413.795188754324</v>
      </c>
      <c r="F32" s="515">
        <f>+E32/$E$12</f>
        <v>0.054706895926499</v>
      </c>
      <c r="G32" s="515">
        <f t="shared" si="0"/>
        <v>0.07319177148042799</v>
      </c>
      <c r="H32" s="515"/>
    </row>
    <row r="33" spans="1:8" s="3" customFormat="1" ht="15" customHeight="1" thickBot="1">
      <c r="A33" s="536" t="s">
        <v>130</v>
      </c>
      <c r="B33" s="537"/>
      <c r="C33" s="538">
        <v>158.04730200000003</v>
      </c>
      <c r="D33" s="539">
        <f>+C33/$C$12</f>
        <v>0.003417406276855889</v>
      </c>
      <c r="E33" s="538">
        <v>127.1459297338342</v>
      </c>
      <c r="F33" s="539">
        <f>+E33/$E$12</f>
        <v>0.002881669156452519</v>
      </c>
      <c r="G33" s="539">
        <f>+C33/E33-1</f>
        <v>0.2430386275900016</v>
      </c>
      <c r="H33" s="540"/>
    </row>
    <row r="34" spans="1:11" s="3" customFormat="1" ht="12.95" customHeight="1">
      <c r="A34" s="344"/>
      <c r="B34" s="10"/>
      <c r="C34" s="19"/>
      <c r="D34" s="20"/>
      <c r="E34" s="19"/>
      <c r="F34" s="21"/>
      <c r="G34" s="345"/>
      <c r="H34" s="345"/>
      <c r="K34" s="14"/>
    </row>
    <row r="35" spans="1:11" s="3" customFormat="1" ht="30.95" customHeight="1">
      <c r="A35" s="169" t="s">
        <v>169</v>
      </c>
      <c r="B35" s="14"/>
      <c r="C35" s="170">
        <v>2019</v>
      </c>
      <c r="D35" s="171" t="str">
        <f>D6</f>
        <v>% of Rev.</v>
      </c>
      <c r="E35" s="170" t="s">
        <v>197</v>
      </c>
      <c r="F35" s="171" t="str">
        <f>D35</f>
        <v>% of Rev.</v>
      </c>
      <c r="G35" s="338" t="s">
        <v>178</v>
      </c>
      <c r="H35" s="338" t="s">
        <v>198</v>
      </c>
      <c r="K35" s="14"/>
    </row>
    <row r="36" spans="1:8" s="3" customFormat="1" ht="15" customHeight="1">
      <c r="A36" s="152" t="s">
        <v>155</v>
      </c>
      <c r="B36" s="15"/>
      <c r="C36" s="458">
        <v>5714.352697168594</v>
      </c>
      <c r="D36" s="334">
        <f>+C36/C$12</f>
        <v>0.12355962125485906</v>
      </c>
      <c r="E36" s="458">
        <v>5765.305940131159</v>
      </c>
      <c r="F36" s="334">
        <f>+E36/$E$12</f>
        <v>0.13066642667970096</v>
      </c>
      <c r="G36" s="334">
        <v>-0.008837907908388676</v>
      </c>
      <c r="H36" s="336"/>
    </row>
    <row r="37" spans="1:8" s="3" customFormat="1" ht="15" customHeight="1">
      <c r="A37" s="541" t="s">
        <v>4</v>
      </c>
      <c r="B37" s="14"/>
      <c r="C37" s="542">
        <v>2261.8255680920197</v>
      </c>
      <c r="D37" s="543"/>
      <c r="E37" s="542">
        <v>1982.84417617477</v>
      </c>
      <c r="F37" s="543"/>
      <c r="G37" s="544">
        <f>+C37/E37-1</f>
        <v>0.1406975874702623</v>
      </c>
      <c r="H37" s="545"/>
    </row>
    <row r="38" spans="1:8" s="3" customFormat="1" ht="15" customHeight="1">
      <c r="A38" s="153" t="s">
        <v>131</v>
      </c>
      <c r="B38" s="10"/>
      <c r="C38" s="458">
        <v>564.4027932797795</v>
      </c>
      <c r="D38" s="335"/>
      <c r="E38" s="458">
        <v>416.343288610067</v>
      </c>
      <c r="F38" s="335"/>
      <c r="G38" s="334">
        <f>+C38/E38-1</f>
        <v>0.355618809574183</v>
      </c>
      <c r="H38" s="337"/>
    </row>
    <row r="39" spans="1:8" s="54" customFormat="1" ht="15" customHeight="1">
      <c r="A39" s="546" t="s">
        <v>156</v>
      </c>
      <c r="B39" s="333"/>
      <c r="C39" s="547">
        <v>8540.581058540392</v>
      </c>
      <c r="D39" s="548">
        <f>+C39/$C$12</f>
        <v>0.18467025345015028</v>
      </c>
      <c r="E39" s="547">
        <v>8164.4934049159965</v>
      </c>
      <c r="F39" s="548">
        <f>+E39/$E$12</f>
        <v>0.1850422492663222</v>
      </c>
      <c r="G39" s="548">
        <f>+C39/E39-1</f>
        <v>0.046063807632932496</v>
      </c>
      <c r="H39" s="548">
        <v>0.11064500982749981</v>
      </c>
    </row>
    <row r="40" spans="1:8" s="3" customFormat="1" ht="15" customHeight="1" thickBot="1">
      <c r="A40" s="346" t="s">
        <v>5</v>
      </c>
      <c r="B40" s="347"/>
      <c r="C40" s="459">
        <v>1540.61197899082</v>
      </c>
      <c r="D40" s="348"/>
      <c r="E40" s="459">
        <v>1612.36220281973</v>
      </c>
      <c r="F40" s="349"/>
      <c r="G40" s="549">
        <f>+C40/E40-1</f>
        <v>-0.044500065620139084</v>
      </c>
      <c r="H40" s="350"/>
    </row>
    <row r="41" spans="1:8" s="3" customFormat="1" ht="8.25" customHeight="1">
      <c r="A41" s="118"/>
      <c r="B41" s="118"/>
      <c r="C41" s="54"/>
      <c r="D41" s="118"/>
      <c r="E41" s="118"/>
      <c r="F41" s="54"/>
      <c r="G41" s="54"/>
      <c r="H41" s="118"/>
    </row>
    <row r="42" spans="1:8" s="3" customFormat="1" ht="11.25">
      <c r="A42" s="17"/>
      <c r="B42" s="18"/>
      <c r="C42" s="150"/>
      <c r="D42" s="106"/>
      <c r="E42" s="150"/>
      <c r="F42" s="106"/>
      <c r="G42" s="151"/>
      <c r="H42" s="55"/>
    </row>
    <row r="43" spans="1:8" s="1" customFormat="1" ht="18" customHeight="1">
      <c r="A43" s="612"/>
      <c r="B43" s="612"/>
      <c r="C43" s="612"/>
      <c r="D43" s="612"/>
      <c r="E43" s="612"/>
      <c r="F43" s="612"/>
      <c r="G43" s="612"/>
      <c r="H43" s="612"/>
    </row>
    <row r="44" s="3" customFormat="1" ht="11.1" customHeight="1">
      <c r="A44" s="168"/>
    </row>
    <row r="45" spans="1:8" s="3" customFormat="1" ht="11.1" customHeight="1">
      <c r="A45" s="612"/>
      <c r="B45" s="612"/>
      <c r="C45" s="612"/>
      <c r="D45" s="612"/>
      <c r="E45" s="612"/>
      <c r="F45" s="612"/>
      <c r="G45" s="612"/>
      <c r="H45" s="612"/>
    </row>
    <row r="46" spans="1:8" s="3" customFormat="1" ht="11.1" customHeight="1">
      <c r="A46" s="613"/>
      <c r="B46" s="613"/>
      <c r="C46" s="613"/>
      <c r="D46" s="613"/>
      <c r="E46" s="613"/>
      <c r="F46" s="613"/>
      <c r="G46" s="613"/>
      <c r="H46" s="613"/>
    </row>
    <row r="47" spans="1:8" s="3" customFormat="1" ht="11.1" customHeight="1">
      <c r="A47" s="613"/>
      <c r="B47" s="613"/>
      <c r="C47" s="613"/>
      <c r="D47" s="613"/>
      <c r="E47" s="613"/>
      <c r="F47" s="613"/>
      <c r="G47" s="613"/>
      <c r="H47" s="613"/>
    </row>
    <row r="48" spans="1:8" s="3" customFormat="1" ht="11.1" customHeight="1">
      <c r="A48" s="614"/>
      <c r="B48" s="614"/>
      <c r="C48" s="614"/>
      <c r="D48" s="614"/>
      <c r="E48" s="614"/>
      <c r="F48" s="614"/>
      <c r="G48" s="614"/>
      <c r="H48" s="614"/>
    </row>
    <row r="49" spans="1:8" s="3" customFormat="1" ht="11.1" customHeight="1">
      <c r="A49" s="610"/>
      <c r="B49" s="610"/>
      <c r="C49" s="610"/>
      <c r="D49" s="610"/>
      <c r="E49" s="610"/>
      <c r="F49" s="610"/>
      <c r="G49" s="610"/>
      <c r="H49" s="610"/>
    </row>
    <row r="50" spans="1:8" s="3" customFormat="1" ht="11.1" customHeight="1">
      <c r="A50" s="610"/>
      <c r="B50" s="610"/>
      <c r="C50" s="610"/>
      <c r="D50" s="610"/>
      <c r="E50" s="610"/>
      <c r="F50" s="610"/>
      <c r="G50" s="610"/>
      <c r="H50" s="610"/>
    </row>
    <row r="51" spans="1:8" s="3" customFormat="1" ht="11.1" customHeight="1">
      <c r="A51" s="610"/>
      <c r="B51" s="610"/>
      <c r="C51" s="610"/>
      <c r="D51" s="610"/>
      <c r="E51" s="610"/>
      <c r="F51" s="610"/>
      <c r="G51" s="610"/>
      <c r="H51" s="610"/>
    </row>
    <row r="52" spans="1:8" s="57" customFormat="1" ht="15.75" customHeight="1">
      <c r="A52" s="610"/>
      <c r="B52" s="610"/>
      <c r="C52" s="610"/>
      <c r="D52" s="610"/>
      <c r="E52" s="610"/>
      <c r="F52" s="610"/>
      <c r="G52" s="610"/>
      <c r="H52" s="610"/>
    </row>
    <row r="53" spans="1:8" s="57" customFormat="1" ht="15.75" customHeight="1">
      <c r="A53" s="611"/>
      <c r="B53" s="611"/>
      <c r="C53" s="611"/>
      <c r="D53" s="611"/>
      <c r="E53" s="611"/>
      <c r="F53" s="611"/>
      <c r="G53" s="611"/>
      <c r="H53" s="611"/>
    </row>
    <row r="54" spans="2:8" s="57" customFormat="1" ht="15.75" customHeight="1">
      <c r="B54" s="58"/>
      <c r="C54" s="59"/>
      <c r="D54" s="59"/>
      <c r="E54" s="59"/>
      <c r="F54" s="59"/>
      <c r="G54" s="59"/>
      <c r="H54" s="59"/>
    </row>
    <row r="55" spans="1:8" s="57" customFormat="1" ht="15.75" customHeight="1">
      <c r="A55" s="60"/>
      <c r="B55" s="58"/>
      <c r="C55" s="59"/>
      <c r="D55" s="59"/>
      <c r="E55" s="59"/>
      <c r="F55" s="59"/>
      <c r="G55" s="59"/>
      <c r="H55" s="59"/>
    </row>
    <row r="56" spans="1:8" ht="18">
      <c r="A56" s="60"/>
      <c r="B56" s="58"/>
      <c r="C56" s="59"/>
      <c r="D56" s="59"/>
      <c r="E56" s="59"/>
      <c r="F56" s="59"/>
      <c r="G56" s="59"/>
      <c r="H56" s="59"/>
    </row>
    <row r="57" spans="1:8" ht="16.5">
      <c r="A57" s="61"/>
      <c r="B57" s="58"/>
      <c r="C57" s="59"/>
      <c r="D57" s="59"/>
      <c r="E57" s="59"/>
      <c r="F57" s="59"/>
      <c r="G57" s="59"/>
      <c r="H57" s="59"/>
    </row>
  </sheetData>
  <mergeCells count="14">
    <mergeCell ref="A43:H43"/>
    <mergeCell ref="A1:H1"/>
    <mergeCell ref="A2:H2"/>
    <mergeCell ref="A3:H3"/>
    <mergeCell ref="C5:H5"/>
    <mergeCell ref="A51:H51"/>
    <mergeCell ref="A52:H52"/>
    <mergeCell ref="A53:H53"/>
    <mergeCell ref="A45:H45"/>
    <mergeCell ref="A46:H46"/>
    <mergeCell ref="A47:H47"/>
    <mergeCell ref="A48:H48"/>
    <mergeCell ref="A49:H49"/>
    <mergeCell ref="A50:H50"/>
  </mergeCells>
  <printOptions horizontalCentered="1"/>
  <pageMargins left="0.4330708661417323" right="0.31496062992125984" top="0.7874015748031497" bottom="0.2362204724409449" header="0" footer="0"/>
  <pageSetup horizontalDpi="300" verticalDpi="300" orientation="portrait" scale="44" r:id="rId4"/>
  <ignoredErrors>
    <ignoredError sqref="D40" formula="1"/>
  </ignoredErrors>
  <drawing r:id="rId3"/>
  <legacyDrawing r:id="rId2"/>
  <oleObjects>
    <mc:AlternateContent xmlns:mc="http://schemas.openxmlformats.org/markup-compatibility/2006">
      <mc:Choice Requires="x14">
        <oleObject progId="Word.Picture.8" shapeId="40961" r:id="rId1">
          <objectPr r:id="rId5">
            <anchor>
              <from>
                <xdr:col>4</xdr:col>
                <xdr:colOff>0</xdr:colOff>
                <xdr:row>41</xdr:row>
                <xdr:rowOff>0</xdr:rowOff>
              </from>
              <to>
                <xdr:col>4</xdr:col>
                <xdr:colOff>0</xdr:colOff>
                <xdr:row>41</xdr:row>
                <xdr:rowOff>0</xdr:rowOff>
              </to>
            </anchor>
          </objectPr>
        </oleObject>
      </mc:Choice>
      <mc:Fallback>
        <oleObject progId="Word.Picture.8" shapeId="40961" r:id="rId1"/>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zoomScaleSheetLayoutView="110" workbookViewId="0" topLeftCell="A17">
      <selection activeCell="I17" sqref="I1:Q1048576"/>
    </sheetView>
  </sheetViews>
  <sheetFormatPr defaultColWidth="9.8515625" defaultRowHeight="12.75"/>
  <cols>
    <col min="1" max="1" width="51.140625" style="1" customWidth="1"/>
    <col min="2" max="2" width="1.7109375" style="30" customWidth="1"/>
    <col min="3" max="5" width="7.7109375" style="29" customWidth="1"/>
    <col min="6" max="6" width="7.7109375" style="30" customWidth="1"/>
    <col min="7" max="7" width="10.7109375" style="29" customWidth="1"/>
    <col min="8" max="8" width="16.57421875" style="29" customWidth="1"/>
    <col min="9" max="16384" width="9.8515625" style="315" customWidth="1"/>
  </cols>
  <sheetData>
    <row r="1" spans="1:8" s="47" customFormat="1" ht="12.75" customHeight="1">
      <c r="A1" s="596" t="s">
        <v>87</v>
      </c>
      <c r="B1" s="596"/>
      <c r="C1" s="596"/>
      <c r="D1" s="596"/>
      <c r="E1" s="596"/>
      <c r="F1" s="596"/>
      <c r="G1" s="596"/>
      <c r="H1" s="596"/>
    </row>
    <row r="2" spans="1:8" s="47" customFormat="1" ht="11.1" customHeight="1">
      <c r="A2" s="605" t="s">
        <v>90</v>
      </c>
      <c r="B2" s="605"/>
      <c r="C2" s="605"/>
      <c r="D2" s="605"/>
      <c r="E2" s="605"/>
      <c r="F2" s="605"/>
      <c r="G2" s="605"/>
      <c r="H2" s="605"/>
    </row>
    <row r="3" spans="1:8" s="47" customFormat="1" ht="11.1" customHeight="1">
      <c r="A3" s="615" t="s">
        <v>107</v>
      </c>
      <c r="B3" s="615"/>
      <c r="C3" s="615"/>
      <c r="D3" s="615"/>
      <c r="E3" s="615"/>
      <c r="F3" s="615"/>
      <c r="G3" s="615"/>
      <c r="H3" s="615"/>
    </row>
    <row r="4" spans="1:8" s="47" customFormat="1" ht="11.1" customHeight="1">
      <c r="A4" s="107"/>
      <c r="B4" s="39"/>
      <c r="C4" s="38"/>
      <c r="D4" s="38"/>
      <c r="E4" s="38"/>
      <c r="F4" s="39"/>
      <c r="G4" s="38"/>
      <c r="H4" s="38"/>
    </row>
    <row r="5" spans="1:9" s="47" customFormat="1" ht="15" customHeight="1">
      <c r="A5" s="107"/>
      <c r="B5" s="39"/>
      <c r="C5" s="616" t="s">
        <v>106</v>
      </c>
      <c r="D5" s="616"/>
      <c r="E5" s="616"/>
      <c r="F5" s="616"/>
      <c r="G5" s="616"/>
      <c r="H5" s="616"/>
      <c r="I5" s="295"/>
    </row>
    <row r="6" spans="1:8" s="296" customFormat="1" ht="18.95" customHeight="1">
      <c r="A6" s="108"/>
      <c r="B6" s="77"/>
      <c r="C6" s="588">
        <v>2019</v>
      </c>
      <c r="D6" s="589" t="s">
        <v>89</v>
      </c>
      <c r="E6" s="588">
        <v>2018</v>
      </c>
      <c r="F6" s="589" t="s">
        <v>89</v>
      </c>
      <c r="G6" s="588" t="s">
        <v>178</v>
      </c>
      <c r="H6" s="588" t="s">
        <v>179</v>
      </c>
    </row>
    <row r="7" spans="1:9" s="47" customFormat="1" ht="15.75" customHeight="1">
      <c r="A7" s="550" t="s">
        <v>146</v>
      </c>
      <c r="B7" s="46"/>
      <c r="C7" s="503">
        <v>2688.4085655207086</v>
      </c>
      <c r="D7" s="503"/>
      <c r="E7" s="503">
        <v>2674.02122933927</v>
      </c>
      <c r="F7" s="503"/>
      <c r="G7" s="504">
        <v>0.005380412101288146</v>
      </c>
      <c r="H7" s="504">
        <v>0.00018814748049611474</v>
      </c>
      <c r="I7" s="295"/>
    </row>
    <row r="8" spans="1:9" s="47" customFormat="1" ht="15.75" customHeight="1">
      <c r="A8" s="550" t="s">
        <v>147</v>
      </c>
      <c r="B8" s="46"/>
      <c r="C8" s="503">
        <v>477.97500662123696</v>
      </c>
      <c r="D8" s="503"/>
      <c r="E8" s="503">
        <v>474.87050379</v>
      </c>
      <c r="F8" s="503"/>
      <c r="G8" s="504">
        <v>0.006537577732159683</v>
      </c>
      <c r="H8" s="504">
        <v>-0.0224944955675509</v>
      </c>
      <c r="I8" s="295"/>
    </row>
    <row r="9" spans="1:9" s="47" customFormat="1" ht="15.75" customHeight="1">
      <c r="A9" s="353" t="s">
        <v>68</v>
      </c>
      <c r="B9" s="46"/>
      <c r="C9" s="354">
        <v>51.8604709361391</v>
      </c>
      <c r="D9" s="354"/>
      <c r="E9" s="354">
        <v>46.89393866592346</v>
      </c>
      <c r="F9" s="355"/>
      <c r="G9" s="519">
        <f>+C9/E9-1</f>
        <v>0.1059098981980946</v>
      </c>
      <c r="H9" s="355"/>
      <c r="I9" s="295"/>
    </row>
    <row r="10" spans="1:8" s="47" customFormat="1" ht="15.75" customHeight="1">
      <c r="A10" s="551" t="s">
        <v>116</v>
      </c>
      <c r="B10" s="46"/>
      <c r="C10" s="517">
        <v>24788.008939081556</v>
      </c>
      <c r="D10" s="503"/>
      <c r="E10" s="517">
        <v>22268.54827898443</v>
      </c>
      <c r="F10" s="503"/>
      <c r="G10" s="503"/>
      <c r="H10" s="503"/>
    </row>
    <row r="11" spans="1:8" s="47" customFormat="1" ht="15.75" customHeight="1">
      <c r="A11" s="297" t="s">
        <v>117</v>
      </c>
      <c r="B11" s="46"/>
      <c r="C11" s="452">
        <v>34.710122381915305</v>
      </c>
      <c r="D11" s="298"/>
      <c r="E11" s="452">
        <v>8.89981486</v>
      </c>
      <c r="F11" s="298"/>
      <c r="G11" s="298"/>
      <c r="H11" s="298"/>
    </row>
    <row r="12" spans="1:8" s="47" customFormat="1" ht="15.75" customHeight="1">
      <c r="A12" s="552" t="s">
        <v>148</v>
      </c>
      <c r="B12" s="45"/>
      <c r="C12" s="553">
        <v>24822.719061463475</v>
      </c>
      <c r="D12" s="515">
        <f>+C12/$C$12</f>
        <v>1</v>
      </c>
      <c r="E12" s="553">
        <v>22277.448093844432</v>
      </c>
      <c r="F12" s="515">
        <f>+E12/$E$12</f>
        <v>1</v>
      </c>
      <c r="G12" s="515">
        <v>0.11425325544007592</v>
      </c>
      <c r="H12" s="515">
        <v>0.07199464766847496</v>
      </c>
    </row>
    <row r="13" spans="1:8" s="47" customFormat="1" ht="15.75" customHeight="1">
      <c r="A13" s="297" t="s">
        <v>118</v>
      </c>
      <c r="B13" s="45"/>
      <c r="C13" s="452">
        <v>13041.92386538284</v>
      </c>
      <c r="D13" s="299">
        <f aca="true" t="shared" si="0" ref="D13:D20">+C13/$C$12</f>
        <v>0.5254027100371141</v>
      </c>
      <c r="E13" s="452">
        <v>11793.608179429559</v>
      </c>
      <c r="F13" s="299">
        <f aca="true" t="shared" si="1" ref="F13:F20">+E13/$E$12</f>
        <v>0.5293967302605138</v>
      </c>
      <c r="G13" s="299"/>
      <c r="H13" s="299"/>
    </row>
    <row r="14" spans="1:8" s="47" customFormat="1" ht="15.75" customHeight="1">
      <c r="A14" s="552" t="s">
        <v>2</v>
      </c>
      <c r="B14" s="46"/>
      <c r="C14" s="553">
        <v>11780.795196080637</v>
      </c>
      <c r="D14" s="515">
        <f t="shared" si="0"/>
        <v>0.47459728996288597</v>
      </c>
      <c r="E14" s="553">
        <v>10483.839914414873</v>
      </c>
      <c r="F14" s="515">
        <f t="shared" si="1"/>
        <v>0.4706032697394862</v>
      </c>
      <c r="G14" s="515">
        <v>0.12370994714279271</v>
      </c>
      <c r="H14" s="515">
        <v>0.08268064971093803</v>
      </c>
    </row>
    <row r="15" spans="1:8" s="47" customFormat="1" ht="15.75" customHeight="1">
      <c r="A15" s="351" t="s">
        <v>119</v>
      </c>
      <c r="B15" s="49"/>
      <c r="C15" s="451">
        <v>8555.585023790503</v>
      </c>
      <c r="D15" s="299">
        <f t="shared" si="0"/>
        <v>0.34466752021025737</v>
      </c>
      <c r="E15" s="451">
        <v>7866.332786033978</v>
      </c>
      <c r="F15" s="299">
        <f t="shared" si="1"/>
        <v>0.35310744538139244</v>
      </c>
      <c r="G15" s="340"/>
      <c r="H15" s="340"/>
    </row>
    <row r="16" spans="1:8" s="47" customFormat="1" ht="15.75" customHeight="1">
      <c r="A16" s="551" t="s">
        <v>120</v>
      </c>
      <c r="B16" s="34"/>
      <c r="C16" s="517">
        <v>112.4393284591462</v>
      </c>
      <c r="D16" s="504">
        <f t="shared" si="0"/>
        <v>0.004529694276470497</v>
      </c>
      <c r="E16" s="517">
        <v>-103.4991097323808</v>
      </c>
      <c r="F16" s="504">
        <f>+E16/$E$12</f>
        <v>-0.004645914078506104</v>
      </c>
      <c r="G16" s="504"/>
      <c r="H16" s="504"/>
    </row>
    <row r="17" spans="1:8" s="47" customFormat="1" ht="15.75" customHeight="1">
      <c r="A17" s="351" t="s">
        <v>143</v>
      </c>
      <c r="B17" s="46"/>
      <c r="C17" s="451">
        <v>36.428537</v>
      </c>
      <c r="D17" s="299">
        <f t="shared" si="0"/>
        <v>0.0014675482129818005</v>
      </c>
      <c r="E17" s="451">
        <v>58.959227</v>
      </c>
      <c r="F17" s="299">
        <f t="shared" si="1"/>
        <v>0.0026465880091666</v>
      </c>
      <c r="G17" s="340"/>
      <c r="H17" s="340"/>
    </row>
    <row r="18" spans="1:8" s="47" customFormat="1" ht="15" customHeight="1">
      <c r="A18" s="554" t="s">
        <v>149</v>
      </c>
      <c r="B18" s="46"/>
      <c r="C18" s="553">
        <v>3076.342306830987</v>
      </c>
      <c r="D18" s="515">
        <f t="shared" si="0"/>
        <v>0.12393252726317626</v>
      </c>
      <c r="E18" s="553">
        <v>2662.0470111132763</v>
      </c>
      <c r="F18" s="515">
        <f t="shared" si="1"/>
        <v>0.11949515042743324</v>
      </c>
      <c r="G18" s="515">
        <v>0.15563034536510734</v>
      </c>
      <c r="H18" s="515">
        <v>0.12439409679805968</v>
      </c>
    </row>
    <row r="19" spans="1:8" s="47" customFormat="1" ht="14.25" customHeight="1">
      <c r="A19" s="352" t="s">
        <v>231</v>
      </c>
      <c r="B19" s="300"/>
      <c r="C19" s="451">
        <v>1695.8944687145677</v>
      </c>
      <c r="D19" s="340">
        <f t="shared" si="0"/>
        <v>0.0683202538978654</v>
      </c>
      <c r="E19" s="451">
        <v>1434.2299561792279</v>
      </c>
      <c r="F19" s="340">
        <f t="shared" si="1"/>
        <v>0.0643803522799151</v>
      </c>
      <c r="G19" s="340"/>
      <c r="H19" s="340"/>
    </row>
    <row r="20" spans="1:8" s="47" customFormat="1" ht="15.75" thickBot="1">
      <c r="A20" s="555" t="s">
        <v>150</v>
      </c>
      <c r="B20" s="356"/>
      <c r="C20" s="556">
        <v>4772.236775545555</v>
      </c>
      <c r="D20" s="557">
        <f t="shared" si="0"/>
        <v>0.19225278116104166</v>
      </c>
      <c r="E20" s="556">
        <v>4096.276967292504</v>
      </c>
      <c r="F20" s="557">
        <f t="shared" si="1"/>
        <v>0.18387550270734834</v>
      </c>
      <c r="G20" s="557">
        <v>0.1650180917087345</v>
      </c>
      <c r="H20" s="557">
        <v>0.12481136807315574</v>
      </c>
    </row>
    <row r="21" spans="1:8" s="47" customFormat="1" ht="6" customHeight="1">
      <c r="A21" s="307"/>
      <c r="B21" s="54"/>
      <c r="C21" s="54"/>
      <c r="D21" s="54"/>
      <c r="E21" s="54"/>
      <c r="F21" s="54"/>
      <c r="G21" s="54"/>
      <c r="H21" s="54"/>
    </row>
    <row r="22" spans="1:8" s="47" customFormat="1" ht="11.1" customHeight="1">
      <c r="A22" s="120"/>
      <c r="B22" s="74"/>
      <c r="C22" s="74"/>
      <c r="D22" s="74"/>
      <c r="E22" s="74"/>
      <c r="F22" s="74"/>
      <c r="G22" s="74"/>
      <c r="H22" s="74"/>
    </row>
    <row r="23" spans="1:8" s="47" customFormat="1" ht="13.5" customHeight="1">
      <c r="A23" s="308"/>
      <c r="B23" s="308"/>
      <c r="C23" s="308"/>
      <c r="D23" s="308"/>
      <c r="E23" s="308"/>
      <c r="F23" s="308"/>
      <c r="G23" s="308"/>
      <c r="H23" s="308"/>
    </row>
    <row r="24" spans="1:8" s="47" customFormat="1" ht="13.5" customHeight="1">
      <c r="A24" s="310"/>
      <c r="B24" s="311"/>
      <c r="C24" s="311"/>
      <c r="D24" s="311"/>
      <c r="E24" s="311"/>
      <c r="F24" s="311"/>
      <c r="G24" s="311"/>
      <c r="H24" s="311"/>
    </row>
    <row r="25" spans="1:8" s="47" customFormat="1" ht="13.5" customHeight="1">
      <c r="A25" s="310"/>
      <c r="B25" s="311"/>
      <c r="C25" s="311"/>
      <c r="D25" s="311"/>
      <c r="E25" s="311"/>
      <c r="F25" s="311"/>
      <c r="G25" s="311"/>
      <c r="H25" s="311"/>
    </row>
    <row r="26" spans="1:8" s="47" customFormat="1" ht="13.5" customHeight="1">
      <c r="A26" s="312"/>
      <c r="B26" s="311"/>
      <c r="C26" s="311"/>
      <c r="D26" s="311"/>
      <c r="E26" s="311"/>
      <c r="F26" s="311"/>
      <c r="G26" s="311"/>
      <c r="H26" s="311"/>
    </row>
    <row r="27" spans="1:8" s="47" customFormat="1" ht="13.5" customHeight="1">
      <c r="A27" s="312"/>
      <c r="B27" s="309"/>
      <c r="C27" s="309"/>
      <c r="D27" s="309"/>
      <c r="E27" s="309"/>
      <c r="F27" s="309"/>
      <c r="G27" s="309"/>
      <c r="H27" s="309"/>
    </row>
    <row r="28" spans="1:8" ht="13.5" customHeight="1">
      <c r="A28" s="313"/>
      <c r="B28" s="314"/>
      <c r="C28" s="314"/>
      <c r="D28" s="314"/>
      <c r="E28" s="314"/>
      <c r="F28" s="314"/>
      <c r="G28" s="314"/>
      <c r="H28" s="314"/>
    </row>
    <row r="29" spans="1:8" ht="13.5" customHeight="1">
      <c r="A29" s="617"/>
      <c r="B29" s="617"/>
      <c r="C29" s="617"/>
      <c r="D29" s="617"/>
      <c r="E29" s="617"/>
      <c r="F29" s="617"/>
      <c r="G29" s="617"/>
      <c r="H29" s="617"/>
    </row>
  </sheetData>
  <mergeCells count="5">
    <mergeCell ref="A29:H29"/>
    <mergeCell ref="C5:H5"/>
    <mergeCell ref="A3:H3"/>
    <mergeCell ref="A1:H1"/>
    <mergeCell ref="A2:H2"/>
  </mergeCells>
  <printOptions horizontalCentered="1"/>
  <pageMargins left="0.4330708661417323" right="0.31496062992125984" top="0.7874015748031497" bottom="0.2362204724409449" header="0" footer="0"/>
  <pageSetup horizontalDpi="300" verticalDpi="300" orientation="portrait" scale="44"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topLeftCell="A19">
      <selection activeCell="I19" sqref="I1:Q1048576"/>
    </sheetView>
  </sheetViews>
  <sheetFormatPr defaultColWidth="9.8515625" defaultRowHeight="12.75"/>
  <cols>
    <col min="1" max="1" width="51.00390625" style="1" customWidth="1"/>
    <col min="2" max="2" width="1.7109375" style="30" customWidth="1"/>
    <col min="3" max="5" width="7.7109375" style="29" customWidth="1"/>
    <col min="6" max="6" width="7.7109375" style="30" customWidth="1"/>
    <col min="7" max="7" width="10.8515625" style="29" customWidth="1"/>
    <col min="8" max="8" width="16.8515625" style="29" customWidth="1"/>
    <col min="9" max="16384" width="9.8515625" style="315" customWidth="1"/>
  </cols>
  <sheetData>
    <row r="1" spans="1:8" s="47" customFormat="1" ht="12.75">
      <c r="A1" s="596" t="s">
        <v>88</v>
      </c>
      <c r="B1" s="596"/>
      <c r="C1" s="596"/>
      <c r="D1" s="596"/>
      <c r="E1" s="596"/>
      <c r="F1" s="596"/>
      <c r="G1" s="596"/>
      <c r="H1" s="596"/>
    </row>
    <row r="2" spans="1:8" s="47" customFormat="1" ht="11.1" customHeight="1">
      <c r="A2" s="605" t="s">
        <v>90</v>
      </c>
      <c r="B2" s="605"/>
      <c r="C2" s="605"/>
      <c r="D2" s="605"/>
      <c r="E2" s="605"/>
      <c r="F2" s="605"/>
      <c r="G2" s="605"/>
      <c r="H2" s="605"/>
    </row>
    <row r="3" spans="1:8" s="47" customFormat="1" ht="11.1" customHeight="1">
      <c r="A3" s="615" t="s">
        <v>107</v>
      </c>
      <c r="B3" s="615"/>
      <c r="C3" s="615"/>
      <c r="D3" s="615"/>
      <c r="E3" s="615"/>
      <c r="F3" s="615"/>
      <c r="G3" s="615"/>
      <c r="H3" s="615"/>
    </row>
    <row r="4" spans="1:8" s="47" customFormat="1" ht="11.1" customHeight="1">
      <c r="A4" s="107"/>
      <c r="B4" s="39"/>
      <c r="C4" s="38"/>
      <c r="D4" s="38"/>
      <c r="E4" s="38"/>
      <c r="F4" s="39"/>
      <c r="G4" s="38"/>
      <c r="H4" s="38"/>
    </row>
    <row r="5" spans="1:9" s="47" customFormat="1" ht="15" customHeight="1">
      <c r="A5" s="107"/>
      <c r="B5" s="39"/>
      <c r="C5" s="616" t="str">
        <f>+'Division MX - CAM'!C5:H5</f>
        <v>For the First Quarter of:</v>
      </c>
      <c r="D5" s="616"/>
      <c r="E5" s="616"/>
      <c r="F5" s="616"/>
      <c r="G5" s="616"/>
      <c r="H5" s="616"/>
      <c r="I5" s="295"/>
    </row>
    <row r="6" spans="1:8" s="296" customFormat="1" ht="18" customHeight="1">
      <c r="A6" s="108"/>
      <c r="B6" s="77"/>
      <c r="C6" s="588">
        <f>+'Division MX - CAM'!C6</f>
        <v>2019</v>
      </c>
      <c r="D6" s="589" t="s">
        <v>89</v>
      </c>
      <c r="E6" s="588">
        <f>+'Division MX - CAM'!E6</f>
        <v>2018</v>
      </c>
      <c r="F6" s="589" t="s">
        <v>89</v>
      </c>
      <c r="G6" s="588" t="s">
        <v>178</v>
      </c>
      <c r="H6" s="588" t="s">
        <v>179</v>
      </c>
    </row>
    <row r="7" spans="1:9" s="47" customFormat="1" ht="15.75" customHeight="1">
      <c r="A7" s="550" t="s">
        <v>140</v>
      </c>
      <c r="B7" s="46"/>
      <c r="C7" s="503">
        <v>2149.367789171436</v>
      </c>
      <c r="D7" s="503"/>
      <c r="E7" s="503">
        <v>2011.456424316999</v>
      </c>
      <c r="F7" s="503"/>
      <c r="G7" s="504">
        <v>0.06856293936432944</v>
      </c>
      <c r="H7" s="504">
        <v>0.0792138989418869</v>
      </c>
      <c r="I7" s="295"/>
    </row>
    <row r="8" spans="1:9" s="47" customFormat="1" ht="15.75" customHeight="1">
      <c r="A8" s="550" t="s">
        <v>141</v>
      </c>
      <c r="B8" s="46"/>
      <c r="C8" s="503">
        <v>318.10623644477914</v>
      </c>
      <c r="D8" s="503"/>
      <c r="E8" s="503">
        <v>313.02574417771547</v>
      </c>
      <c r="F8" s="503"/>
      <c r="G8" s="504">
        <v>0.016230269751165594</v>
      </c>
      <c r="H8" s="504">
        <v>0.043466104982744946</v>
      </c>
      <c r="I8" s="295"/>
    </row>
    <row r="9" spans="1:9" s="47" customFormat="1" ht="15.75" customHeight="1">
      <c r="A9" s="353" t="s">
        <v>68</v>
      </c>
      <c r="B9" s="46"/>
      <c r="C9" s="354">
        <v>53.65028136680696</v>
      </c>
      <c r="D9" s="354"/>
      <c r="E9" s="354">
        <v>57.983612886898115</v>
      </c>
      <c r="F9" s="355"/>
      <c r="G9" s="519">
        <f>+C9/E9-1</f>
        <v>-0.07473372741611806</v>
      </c>
      <c r="H9" s="355"/>
      <c r="I9" s="295"/>
    </row>
    <row r="10" spans="1:8" s="47" customFormat="1" ht="15.75" customHeight="1">
      <c r="A10" s="551" t="s">
        <v>116</v>
      </c>
      <c r="B10" s="46"/>
      <c r="C10" s="517">
        <v>21233.096679798422</v>
      </c>
      <c r="D10" s="503"/>
      <c r="E10" s="517">
        <v>21736.85263563498</v>
      </c>
      <c r="F10" s="503"/>
      <c r="G10" s="503"/>
      <c r="H10" s="503"/>
    </row>
    <row r="11" spans="1:8" s="47" customFormat="1" ht="15.75" customHeight="1">
      <c r="A11" s="297" t="s">
        <v>117</v>
      </c>
      <c r="B11" s="46"/>
      <c r="C11" s="452">
        <v>191.91987927662504</v>
      </c>
      <c r="D11" s="298"/>
      <c r="E11" s="452">
        <v>108.0196448543599</v>
      </c>
      <c r="F11" s="298"/>
      <c r="G11" s="298"/>
      <c r="H11" s="298"/>
    </row>
    <row r="12" spans="1:8" s="47" customFormat="1" ht="15.75" customHeight="1">
      <c r="A12" s="552" t="s">
        <v>142</v>
      </c>
      <c r="B12" s="45"/>
      <c r="C12" s="553">
        <v>21425.016559075048</v>
      </c>
      <c r="D12" s="515">
        <f aca="true" t="shared" si="0" ref="D12:D20">+C12/$C$12</f>
        <v>1</v>
      </c>
      <c r="E12" s="553">
        <v>21844.872280489337</v>
      </c>
      <c r="F12" s="515">
        <f>+E12/$E$12</f>
        <v>1</v>
      </c>
      <c r="G12" s="515">
        <v>-0.019219875310934276</v>
      </c>
      <c r="H12" s="515">
        <v>0.1369797364353793</v>
      </c>
    </row>
    <row r="13" spans="1:8" s="47" customFormat="1" ht="15.75" customHeight="1">
      <c r="A13" s="297" t="s">
        <v>118</v>
      </c>
      <c r="B13" s="45"/>
      <c r="C13" s="452">
        <v>12313.521695660804</v>
      </c>
      <c r="D13" s="299">
        <f t="shared" si="0"/>
        <v>0.5747263560664617</v>
      </c>
      <c r="E13" s="452">
        <v>12113.358888354242</v>
      </c>
      <c r="F13" s="299">
        <f aca="true" t="shared" si="1" ref="F13:F20">+E13/$E$12</f>
        <v>0.5545172676140222</v>
      </c>
      <c r="G13" s="299"/>
      <c r="H13" s="299"/>
    </row>
    <row r="14" spans="1:8" s="47" customFormat="1" ht="15.75" customHeight="1">
      <c r="A14" s="552" t="s">
        <v>2</v>
      </c>
      <c r="B14" s="46"/>
      <c r="C14" s="553">
        <v>9111.494863414238</v>
      </c>
      <c r="D14" s="515">
        <f t="shared" si="0"/>
        <v>0.42527364393353806</v>
      </c>
      <c r="E14" s="553">
        <v>9731.513392135097</v>
      </c>
      <c r="F14" s="515">
        <f t="shared" si="1"/>
        <v>0.44548273238597785</v>
      </c>
      <c r="G14" s="515">
        <v>-0.06371244674255405</v>
      </c>
      <c r="H14" s="515">
        <v>0.09683076975321692</v>
      </c>
    </row>
    <row r="15" spans="1:8" s="47" customFormat="1" ht="15.75" customHeight="1">
      <c r="A15" s="351" t="s">
        <v>119</v>
      </c>
      <c r="B15" s="49"/>
      <c r="C15" s="451">
        <v>6290.962728908293</v>
      </c>
      <c r="D15" s="299">
        <f t="shared" si="0"/>
        <v>0.293626971608739</v>
      </c>
      <c r="E15" s="451">
        <v>6503.771469371812</v>
      </c>
      <c r="F15" s="299">
        <f t="shared" si="1"/>
        <v>0.2977253144748587</v>
      </c>
      <c r="G15" s="340"/>
      <c r="H15" s="340"/>
    </row>
    <row r="16" spans="1:8" s="47" customFormat="1" ht="15.75" customHeight="1">
      <c r="A16" s="551" t="s">
        <v>120</v>
      </c>
      <c r="B16" s="34"/>
      <c r="C16" s="517">
        <v>197.36722448604078</v>
      </c>
      <c r="D16" s="504">
        <f t="shared" si="0"/>
        <v>0.009211998690495361</v>
      </c>
      <c r="E16" s="517">
        <v>134.79230727496142</v>
      </c>
      <c r="F16" s="504">
        <f t="shared" si="1"/>
        <v>0.006170432380845305</v>
      </c>
      <c r="G16" s="504"/>
      <c r="H16" s="504"/>
    </row>
    <row r="17" spans="1:8" s="47" customFormat="1" ht="15.75" customHeight="1">
      <c r="A17" s="351" t="s">
        <v>143</v>
      </c>
      <c r="B17" s="46"/>
      <c r="C17" s="451">
        <v>-14.8454803177011</v>
      </c>
      <c r="D17" s="299">
        <f t="shared" si="0"/>
        <v>-0.000692904030051401</v>
      </c>
      <c r="E17" s="451">
        <v>-10.309313529555201</v>
      </c>
      <c r="F17" s="299">
        <f t="shared" si="1"/>
        <v>-0.0004719328818764907</v>
      </c>
      <c r="G17" s="340"/>
      <c r="H17" s="340"/>
    </row>
    <row r="18" spans="1:8" s="47" customFormat="1" ht="15.75" customHeight="1">
      <c r="A18" s="554" t="s">
        <v>144</v>
      </c>
      <c r="B18" s="46"/>
      <c r="C18" s="553">
        <v>2638.010390337607</v>
      </c>
      <c r="D18" s="515">
        <f t="shared" si="0"/>
        <v>0.1231275776643551</v>
      </c>
      <c r="E18" s="553">
        <v>3103.258929017879</v>
      </c>
      <c r="F18" s="515">
        <f t="shared" si="1"/>
        <v>0.14205891841215032</v>
      </c>
      <c r="G18" s="515">
        <v>-0.14992256505889245</v>
      </c>
      <c r="H18" s="515">
        <v>0.05408049804384718</v>
      </c>
    </row>
    <row r="19" spans="1:8" s="301" customFormat="1" ht="14.25" customHeight="1">
      <c r="A19" s="352" t="s">
        <v>231</v>
      </c>
      <c r="B19" s="300"/>
      <c r="C19" s="451">
        <v>1130.3338926572317</v>
      </c>
      <c r="D19" s="340">
        <f t="shared" si="0"/>
        <v>0.05275766716635061</v>
      </c>
      <c r="E19" s="451">
        <v>964.9575086056078</v>
      </c>
      <c r="F19" s="340">
        <f t="shared" si="1"/>
        <v>0.044173181523586014</v>
      </c>
      <c r="G19" s="340"/>
      <c r="H19" s="340"/>
    </row>
    <row r="20" spans="1:8" s="47" customFormat="1" ht="15.75" thickBot="1">
      <c r="A20" s="555" t="s">
        <v>145</v>
      </c>
      <c r="B20" s="356"/>
      <c r="C20" s="556">
        <v>3768.344282994839</v>
      </c>
      <c r="D20" s="557">
        <f t="shared" si="0"/>
        <v>0.17588524483070572</v>
      </c>
      <c r="E20" s="556">
        <v>4068.216437623487</v>
      </c>
      <c r="F20" s="557">
        <f t="shared" si="1"/>
        <v>0.18623209993573633</v>
      </c>
      <c r="G20" s="557">
        <v>-0.07371096381583453</v>
      </c>
      <c r="H20" s="557">
        <v>0.09118856098690187</v>
      </c>
    </row>
    <row r="21" spans="1:8" s="47" customFormat="1" ht="11.1" customHeight="1">
      <c r="A21" s="302"/>
      <c r="B21" s="46"/>
      <c r="C21" s="303"/>
      <c r="D21" s="304"/>
      <c r="E21" s="303"/>
      <c r="F21" s="305"/>
      <c r="G21" s="306"/>
      <c r="H21" s="306"/>
    </row>
    <row r="22" spans="1:8" s="47" customFormat="1" ht="6" customHeight="1">
      <c r="A22" s="307"/>
      <c r="B22" s="54"/>
      <c r="C22" s="54"/>
      <c r="D22" s="54"/>
      <c r="E22" s="54"/>
      <c r="F22" s="54"/>
      <c r="G22" s="54"/>
      <c r="H22" s="54"/>
    </row>
    <row r="23" spans="1:8" s="47" customFormat="1" ht="11.1" customHeight="1">
      <c r="A23" s="120"/>
      <c r="B23" s="74"/>
      <c r="C23" s="74"/>
      <c r="D23" s="74"/>
      <c r="E23" s="74"/>
      <c r="F23" s="74"/>
      <c r="G23" s="74"/>
      <c r="H23" s="74"/>
    </row>
    <row r="24" spans="1:8" s="47" customFormat="1" ht="16.5" customHeight="1">
      <c r="A24" s="316"/>
      <c r="B24" s="317"/>
      <c r="C24" s="317"/>
      <c r="D24" s="173"/>
      <c r="E24" s="317"/>
      <c r="F24" s="317"/>
      <c r="G24" s="173"/>
      <c r="H24" s="317"/>
    </row>
    <row r="25" spans="1:8" s="47" customFormat="1" ht="16.5" customHeight="1">
      <c r="A25" s="316"/>
      <c r="B25" s="317"/>
      <c r="C25" s="317"/>
      <c r="D25" s="173"/>
      <c r="E25" s="317"/>
      <c r="F25" s="317"/>
      <c r="G25" s="173"/>
      <c r="H25" s="317"/>
    </row>
    <row r="26" spans="1:8" s="47" customFormat="1" ht="33.75" customHeight="1">
      <c r="A26" s="619"/>
      <c r="B26" s="619"/>
      <c r="C26" s="619"/>
      <c r="D26" s="619"/>
      <c r="E26" s="619"/>
      <c r="F26" s="619"/>
      <c r="G26" s="619"/>
      <c r="H26" s="619"/>
    </row>
    <row r="27" spans="1:8" s="47" customFormat="1" ht="56.25" customHeight="1">
      <c r="A27" s="619"/>
      <c r="B27" s="619"/>
      <c r="C27" s="619"/>
      <c r="D27" s="619"/>
      <c r="E27" s="619"/>
      <c r="F27" s="619"/>
      <c r="G27" s="619"/>
      <c r="H27" s="619"/>
    </row>
    <row r="28" spans="1:8" s="47" customFormat="1" ht="16.5" customHeight="1">
      <c r="A28" s="318"/>
      <c r="B28" s="317"/>
      <c r="C28" s="317"/>
      <c r="D28" s="173"/>
      <c r="E28" s="317"/>
      <c r="F28" s="317"/>
      <c r="G28" s="173"/>
      <c r="H28" s="317"/>
    </row>
    <row r="29" spans="1:8" ht="16.5" customHeight="1">
      <c r="A29" s="318"/>
      <c r="B29" s="317"/>
      <c r="C29" s="317"/>
      <c r="D29" s="173"/>
      <c r="E29" s="317"/>
      <c r="F29" s="317"/>
      <c r="G29" s="173"/>
      <c r="H29" s="317"/>
    </row>
    <row r="30" spans="1:8" ht="16.5" customHeight="1">
      <c r="A30" s="319"/>
      <c r="B30" s="317"/>
      <c r="C30" s="317"/>
      <c r="D30" s="173"/>
      <c r="E30" s="317"/>
      <c r="F30" s="317"/>
      <c r="G30" s="173"/>
      <c r="H30" s="317"/>
    </row>
    <row r="31" spans="1:8" ht="31.5" customHeight="1">
      <c r="A31" s="618"/>
      <c r="B31" s="618"/>
      <c r="C31" s="618"/>
      <c r="D31" s="618"/>
      <c r="E31" s="618"/>
      <c r="F31" s="618"/>
      <c r="G31" s="618"/>
      <c r="H31" s="618"/>
    </row>
  </sheetData>
  <mergeCells count="7">
    <mergeCell ref="A2:H2"/>
    <mergeCell ref="A1:H1"/>
    <mergeCell ref="A31:H31"/>
    <mergeCell ref="C5:H5"/>
    <mergeCell ref="A3:H3"/>
    <mergeCell ref="A26:H26"/>
    <mergeCell ref="A27:H27"/>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tabSelected="1" workbookViewId="0" topLeftCell="A46">
      <selection activeCell="N2" sqref="N2"/>
    </sheetView>
  </sheetViews>
  <sheetFormatPr defaultColWidth="9.8515625" defaultRowHeight="10.5" customHeight="1"/>
  <cols>
    <col min="1" max="1" width="25.7109375" style="212" customWidth="1"/>
    <col min="2" max="2" width="1.7109375" style="211" customWidth="1"/>
    <col min="3" max="4" width="10.7109375" style="209" customWidth="1"/>
    <col min="5" max="5" width="7.7109375" style="209" customWidth="1"/>
    <col min="6" max="6" width="1.7109375" style="209" customWidth="1"/>
    <col min="7" max="8" width="10.7109375" style="209" customWidth="1"/>
    <col min="9" max="9" width="7.7109375" style="209" customWidth="1"/>
    <col min="10" max="10" width="1.7109375" style="209" hidden="1" customWidth="1"/>
    <col min="11" max="11" width="13.421875" style="211" customWidth="1"/>
    <col min="12" max="12" width="10.28125" style="211" customWidth="1"/>
    <col min="13" max="14" width="11.28125" style="211" customWidth="1"/>
    <col min="15" max="15" width="19.00390625" style="211" customWidth="1"/>
    <col min="16" max="16" width="13.57421875" style="199" customWidth="1"/>
    <col min="17" max="16384" width="9.8515625" style="199" customWidth="1"/>
  </cols>
  <sheetData>
    <row r="1" spans="1:18" ht="11.1" customHeight="1">
      <c r="A1" s="622" t="s">
        <v>83</v>
      </c>
      <c r="B1" s="622"/>
      <c r="C1" s="622"/>
      <c r="D1" s="622"/>
      <c r="E1" s="622"/>
      <c r="F1" s="622"/>
      <c r="G1" s="622"/>
      <c r="H1" s="622"/>
      <c r="I1" s="622"/>
      <c r="J1" s="622"/>
      <c r="K1" s="197"/>
      <c r="L1" s="197"/>
      <c r="M1" s="197"/>
      <c r="N1" s="198"/>
      <c r="O1" s="199"/>
      <c r="P1" s="200"/>
      <c r="Q1" s="200"/>
      <c r="R1" s="200"/>
    </row>
    <row r="2" spans="1:18" ht="11.1" customHeight="1">
      <c r="A2" s="622" t="s">
        <v>91</v>
      </c>
      <c r="B2" s="622"/>
      <c r="C2" s="622"/>
      <c r="D2" s="622"/>
      <c r="E2" s="622"/>
      <c r="F2" s="622"/>
      <c r="G2" s="622"/>
      <c r="H2" s="622"/>
      <c r="I2" s="622"/>
      <c r="J2" s="622"/>
      <c r="K2" s="201"/>
      <c r="L2" s="201"/>
      <c r="M2" s="201"/>
      <c r="N2" s="202"/>
      <c r="O2" s="197"/>
      <c r="P2" s="203"/>
      <c r="Q2" s="203"/>
      <c r="R2" s="203"/>
    </row>
    <row r="3" spans="1:15" ht="11.1" customHeight="1">
      <c r="A3" s="204"/>
      <c r="B3" s="205"/>
      <c r="C3" s="206"/>
      <c r="D3" s="206"/>
      <c r="E3" s="206"/>
      <c r="F3" s="206"/>
      <c r="G3" s="206"/>
      <c r="H3" s="206"/>
      <c r="I3" s="206"/>
      <c r="J3" s="206"/>
      <c r="K3" s="207"/>
      <c r="L3" s="207"/>
      <c r="M3" s="207"/>
      <c r="N3" s="207"/>
      <c r="O3" s="201"/>
    </row>
    <row r="4" spans="1:10" ht="15" customHeight="1">
      <c r="A4" s="624" t="s">
        <v>76</v>
      </c>
      <c r="B4" s="624"/>
      <c r="C4" s="624"/>
      <c r="D4" s="624"/>
      <c r="E4" s="208"/>
      <c r="G4" s="210"/>
      <c r="H4" s="210"/>
      <c r="I4" s="210"/>
      <c r="J4" s="210"/>
    </row>
    <row r="5" spans="2:10" ht="15" customHeight="1">
      <c r="B5" s="209"/>
      <c r="C5" s="417" t="s">
        <v>112</v>
      </c>
      <c r="D5" s="417" t="s">
        <v>101</v>
      </c>
      <c r="E5" s="213"/>
      <c r="F5" s="214"/>
      <c r="G5" s="215"/>
      <c r="H5" s="216"/>
      <c r="I5" s="216"/>
      <c r="J5" s="216"/>
    </row>
    <row r="6" spans="1:18" ht="15" customHeight="1">
      <c r="A6" s="217" t="s">
        <v>224</v>
      </c>
      <c r="B6" s="218"/>
      <c r="C6" s="219">
        <v>0.03516685231283012</v>
      </c>
      <c r="D6" s="219">
        <v>0.00029102947951686886</v>
      </c>
      <c r="E6" s="220"/>
      <c r="F6" s="221"/>
      <c r="G6" s="222"/>
      <c r="H6" s="223"/>
      <c r="I6" s="223"/>
      <c r="J6" s="223"/>
      <c r="K6" s="224"/>
      <c r="L6" s="224"/>
      <c r="M6" s="225"/>
      <c r="N6" s="225"/>
      <c r="O6" s="225"/>
      <c r="P6" s="225"/>
      <c r="Q6" s="224"/>
      <c r="R6" s="224"/>
    </row>
    <row r="7" spans="1:18" ht="15" customHeight="1">
      <c r="A7" s="565" t="s">
        <v>188</v>
      </c>
      <c r="B7" s="218"/>
      <c r="C7" s="566">
        <v>0.028795866485964217</v>
      </c>
      <c r="D7" s="566">
        <v>0.01758314711261022</v>
      </c>
      <c r="E7" s="220"/>
      <c r="F7" s="221"/>
      <c r="G7" s="222"/>
      <c r="H7" s="223"/>
      <c r="I7" s="223"/>
      <c r="J7" s="223"/>
      <c r="K7" s="224"/>
      <c r="L7" s="224"/>
      <c r="M7" s="225"/>
      <c r="N7" s="225"/>
      <c r="O7" s="225"/>
      <c r="P7" s="225"/>
      <c r="Q7" s="225"/>
      <c r="R7" s="226"/>
    </row>
    <row r="8" spans="1:18" ht="15" customHeight="1">
      <c r="A8" s="217" t="s">
        <v>225</v>
      </c>
      <c r="B8" s="218"/>
      <c r="C8" s="219">
        <v>0.04004070064325571</v>
      </c>
      <c r="D8" s="219">
        <v>0.011844994623124272</v>
      </c>
      <c r="E8" s="220"/>
      <c r="F8" s="221"/>
      <c r="G8" s="222"/>
      <c r="H8" s="223"/>
      <c r="I8" s="223"/>
      <c r="J8" s="223"/>
      <c r="K8" s="224"/>
      <c r="L8" s="224"/>
      <c r="M8" s="225"/>
      <c r="N8" s="225"/>
      <c r="O8" s="225"/>
      <c r="P8" s="225"/>
      <c r="Q8" s="225"/>
      <c r="R8" s="226"/>
    </row>
    <row r="9" spans="1:18" ht="15" customHeight="1">
      <c r="A9" s="565" t="s">
        <v>226</v>
      </c>
      <c r="B9" s="218"/>
      <c r="C9" s="566">
        <v>0.532646939141699</v>
      </c>
      <c r="D9" s="566">
        <v>0.1080230321731126</v>
      </c>
      <c r="E9" s="220"/>
      <c r="F9" s="221"/>
      <c r="G9" s="222"/>
      <c r="H9" s="223"/>
      <c r="I9" s="223"/>
      <c r="J9" s="223"/>
      <c r="K9" s="224"/>
      <c r="L9" s="224"/>
      <c r="M9" s="225"/>
      <c r="N9" s="225"/>
      <c r="O9" s="225"/>
      <c r="P9" s="225"/>
      <c r="Q9" s="225"/>
      <c r="R9" s="226"/>
    </row>
    <row r="10" spans="1:18" ht="15" customHeight="1">
      <c r="A10" s="217" t="s">
        <v>227</v>
      </c>
      <c r="B10" s="227"/>
      <c r="C10" s="219">
        <v>0.01404765512475481</v>
      </c>
      <c r="D10" s="219">
        <v>0.002149013058093008</v>
      </c>
      <c r="E10" s="220"/>
      <c r="F10" s="221"/>
      <c r="G10" s="222"/>
      <c r="H10" s="223"/>
      <c r="I10" s="223"/>
      <c r="J10" s="223"/>
      <c r="K10" s="224"/>
      <c r="L10" s="224"/>
      <c r="M10" s="225"/>
      <c r="N10" s="225"/>
      <c r="O10" s="225"/>
      <c r="P10" s="225"/>
      <c r="Q10" s="225"/>
      <c r="R10" s="226"/>
    </row>
    <row r="11" spans="1:18" ht="15" customHeight="1">
      <c r="A11" s="565" t="s">
        <v>97</v>
      </c>
      <c r="B11" s="227"/>
      <c r="C11" s="566">
        <v>-0.0069637268200487545</v>
      </c>
      <c r="D11" s="566">
        <v>-0.0008997697115911141</v>
      </c>
      <c r="E11" s="220"/>
      <c r="F11" s="221"/>
      <c r="G11" s="222"/>
      <c r="H11" s="223"/>
      <c r="I11" s="223"/>
      <c r="J11" s="223"/>
      <c r="K11" s="224"/>
      <c r="L11" s="224"/>
      <c r="M11" s="225"/>
      <c r="N11" s="225"/>
      <c r="O11" s="225"/>
      <c r="P11" s="225"/>
      <c r="Q11" s="225"/>
      <c r="R11" s="226"/>
    </row>
    <row r="12" spans="1:18" ht="15" customHeight="1">
      <c r="A12" s="217" t="s">
        <v>228</v>
      </c>
      <c r="B12" s="227"/>
      <c r="C12" s="219">
        <v>0.04813333515869944</v>
      </c>
      <c r="D12" s="219">
        <v>0.016264041502812132</v>
      </c>
      <c r="E12" s="220"/>
      <c r="F12" s="221"/>
      <c r="G12" s="222"/>
      <c r="H12" s="223"/>
      <c r="I12" s="223"/>
      <c r="J12" s="223"/>
      <c r="K12" s="224"/>
      <c r="L12" s="224"/>
      <c r="M12" s="225"/>
      <c r="N12" s="225"/>
      <c r="O12" s="225"/>
      <c r="P12" s="225"/>
      <c r="Q12" s="225"/>
      <c r="R12" s="226"/>
    </row>
    <row r="13" spans="1:18" ht="15" customHeight="1">
      <c r="A13" s="565" t="s">
        <v>229</v>
      </c>
      <c r="B13" s="227"/>
      <c r="C13" s="566">
        <v>0.03411185415403395</v>
      </c>
      <c r="D13" s="566">
        <v>0.0029600436176959732</v>
      </c>
      <c r="E13" s="220"/>
      <c r="F13" s="221"/>
      <c r="G13" s="222"/>
      <c r="H13" s="223"/>
      <c r="I13" s="223"/>
      <c r="J13" s="223"/>
      <c r="K13" s="224"/>
      <c r="L13" s="224"/>
      <c r="M13" s="225"/>
      <c r="N13" s="225"/>
      <c r="O13" s="225"/>
      <c r="P13" s="225"/>
      <c r="Q13" s="225"/>
      <c r="R13" s="226"/>
    </row>
    <row r="14" spans="1:18" ht="15" customHeight="1" thickBot="1">
      <c r="A14" s="228" t="s">
        <v>230</v>
      </c>
      <c r="B14" s="229"/>
      <c r="C14" s="230">
        <v>0.07595930123154493</v>
      </c>
      <c r="D14" s="230">
        <v>0.04173293323330829</v>
      </c>
      <c r="E14" s="220"/>
      <c r="F14" s="220"/>
      <c r="G14" s="222"/>
      <c r="H14" s="223"/>
      <c r="I14" s="223"/>
      <c r="J14" s="223"/>
      <c r="K14" s="224"/>
      <c r="L14" s="224"/>
      <c r="M14" s="225"/>
      <c r="N14" s="225"/>
      <c r="O14" s="225"/>
      <c r="P14" s="225"/>
      <c r="Q14" s="225"/>
      <c r="R14" s="226"/>
    </row>
    <row r="15" ht="9.95" customHeight="1"/>
    <row r="16" ht="15" customHeight="1">
      <c r="A16" s="231" t="s">
        <v>183</v>
      </c>
    </row>
    <row r="17" ht="11.1" customHeight="1">
      <c r="A17" s="231"/>
    </row>
    <row r="18" ht="11.1" customHeight="1">
      <c r="A18" s="232"/>
    </row>
    <row r="19" spans="1:9" ht="15" customHeight="1">
      <c r="A19" s="624" t="s">
        <v>98</v>
      </c>
      <c r="B19" s="624"/>
      <c r="C19" s="624"/>
      <c r="D19" s="624"/>
      <c r="E19" s="624"/>
      <c r="F19" s="327"/>
      <c r="G19" s="327"/>
      <c r="H19" s="327"/>
      <c r="I19" s="327"/>
    </row>
    <row r="20" spans="3:9" ht="25.5" customHeight="1">
      <c r="C20" s="621" t="s">
        <v>92</v>
      </c>
      <c r="D20" s="621"/>
      <c r="E20" s="621"/>
      <c r="F20" s="357"/>
      <c r="G20" s="623"/>
      <c r="H20" s="623"/>
      <c r="I20" s="623"/>
    </row>
    <row r="21" spans="3:9" ht="15" customHeight="1">
      <c r="C21" s="233" t="s">
        <v>101</v>
      </c>
      <c r="D21" s="233" t="s">
        <v>113</v>
      </c>
      <c r="E21" s="233" t="s">
        <v>75</v>
      </c>
      <c r="F21" s="358"/>
      <c r="G21" s="328"/>
      <c r="H21" s="328"/>
      <c r="I21" s="328"/>
    </row>
    <row r="22" spans="1:9" ht="15" customHeight="1">
      <c r="A22" s="217" t="s">
        <v>224</v>
      </c>
      <c r="C22" s="235">
        <v>19.21985407066052</v>
      </c>
      <c r="D22" s="235">
        <v>18.75900138248848</v>
      </c>
      <c r="E22" s="590">
        <v>0.02456701605674194</v>
      </c>
      <c r="F22" s="223"/>
      <c r="G22" s="329"/>
      <c r="H22" s="329"/>
      <c r="I22" s="330"/>
    </row>
    <row r="23" spans="1:9" ht="15" customHeight="1">
      <c r="A23" s="565" t="s">
        <v>188</v>
      </c>
      <c r="B23" s="237"/>
      <c r="C23" s="567">
        <v>3134.361140350877</v>
      </c>
      <c r="D23" s="567">
        <v>2860.364329824561</v>
      </c>
      <c r="E23" s="591">
        <v>0.09579087799039976</v>
      </c>
      <c r="F23" s="223"/>
      <c r="G23" s="329"/>
      <c r="H23" s="329"/>
      <c r="I23" s="330"/>
    </row>
    <row r="24" spans="1:9" ht="15" customHeight="1">
      <c r="A24" s="217" t="s">
        <v>225</v>
      </c>
      <c r="C24" s="235">
        <v>3.770597009569378</v>
      </c>
      <c r="D24" s="235">
        <v>3.2437696969696965</v>
      </c>
      <c r="E24" s="590">
        <v>0.1624120581346571</v>
      </c>
      <c r="F24" s="223"/>
      <c r="G24" s="329"/>
      <c r="H24" s="329"/>
      <c r="I24" s="330"/>
    </row>
    <row r="25" spans="1:9" ht="15" customHeight="1">
      <c r="A25" s="565" t="s">
        <v>226</v>
      </c>
      <c r="C25" s="567">
        <v>39.102882854864426</v>
      </c>
      <c r="D25" s="567">
        <v>19.70441851851852</v>
      </c>
      <c r="E25" s="591">
        <v>0.9844728134512026</v>
      </c>
      <c r="F25" s="223"/>
      <c r="G25" s="329"/>
      <c r="H25" s="329"/>
      <c r="I25" s="330"/>
    </row>
    <row r="26" spans="1:9" ht="15" customHeight="1">
      <c r="A26" s="217" t="s">
        <v>227</v>
      </c>
      <c r="C26" s="235">
        <v>609.9567780337944</v>
      </c>
      <c r="D26" s="235">
        <v>571.9505069124424</v>
      </c>
      <c r="E26" s="590">
        <v>0.06645027963437089</v>
      </c>
      <c r="F26" s="223"/>
      <c r="G26" s="329"/>
      <c r="H26" s="329"/>
      <c r="I26" s="330"/>
    </row>
    <row r="27" spans="1:9" ht="15" customHeight="1">
      <c r="A27" s="565" t="s">
        <v>97</v>
      </c>
      <c r="C27" s="567">
        <v>1</v>
      </c>
      <c r="D27" s="567">
        <v>1</v>
      </c>
      <c r="E27" s="591">
        <v>0</v>
      </c>
      <c r="F27" s="223"/>
      <c r="G27" s="329"/>
      <c r="H27" s="329"/>
      <c r="I27" s="330"/>
    </row>
    <row r="28" spans="1:9" ht="15" customHeight="1">
      <c r="A28" s="217" t="s">
        <v>228</v>
      </c>
      <c r="C28" s="235">
        <v>7.719152092933949</v>
      </c>
      <c r="D28" s="235">
        <v>7.365331090629799</v>
      </c>
      <c r="E28" s="590">
        <v>0.04803870972674695</v>
      </c>
      <c r="F28" s="223"/>
      <c r="G28" s="329"/>
      <c r="H28" s="329"/>
      <c r="I28" s="330"/>
    </row>
    <row r="29" spans="1:9" ht="15" customHeight="1">
      <c r="A29" s="565" t="s">
        <v>229</v>
      </c>
      <c r="C29" s="567">
        <v>32.52789101382489</v>
      </c>
      <c r="D29" s="567">
        <v>30.978949001536098</v>
      </c>
      <c r="E29" s="591">
        <v>0.049999824468286214</v>
      </c>
      <c r="F29" s="223"/>
      <c r="G29" s="329"/>
      <c r="H29" s="329"/>
      <c r="I29" s="330"/>
    </row>
    <row r="30" spans="1:9" ht="15" customHeight="1" thickBot="1">
      <c r="A30" s="228" t="s">
        <v>230</v>
      </c>
      <c r="B30" s="238"/>
      <c r="C30" s="239">
        <v>32.83492934609251</v>
      </c>
      <c r="D30" s="239">
        <v>28.458327441077444</v>
      </c>
      <c r="E30" s="592">
        <v>0.1537898498805581</v>
      </c>
      <c r="F30" s="223"/>
      <c r="G30" s="329"/>
      <c r="H30" s="329"/>
      <c r="I30" s="330"/>
    </row>
    <row r="31" spans="1:2" ht="11.1" customHeight="1">
      <c r="A31" s="240"/>
      <c r="B31" s="237"/>
    </row>
    <row r="32" spans="1:2" ht="11.1" customHeight="1">
      <c r="A32" s="240"/>
      <c r="B32" s="237"/>
    </row>
    <row r="33" spans="1:9" ht="15" customHeight="1">
      <c r="A33" s="625" t="s">
        <v>19</v>
      </c>
      <c r="B33" s="625"/>
      <c r="C33" s="625"/>
      <c r="D33" s="625"/>
      <c r="E33" s="625"/>
      <c r="F33" s="625"/>
      <c r="G33" s="625"/>
      <c r="H33" s="625"/>
      <c r="I33" s="625"/>
    </row>
    <row r="34" spans="3:9" ht="24.75" customHeight="1">
      <c r="C34" s="621" t="s">
        <v>93</v>
      </c>
      <c r="D34" s="621"/>
      <c r="E34" s="621"/>
      <c r="F34" s="137"/>
      <c r="G34" s="621" t="s">
        <v>94</v>
      </c>
      <c r="H34" s="621"/>
      <c r="I34" s="621"/>
    </row>
    <row r="35" spans="3:9" ht="15" customHeight="1">
      <c r="C35" s="324" t="s">
        <v>114</v>
      </c>
      <c r="D35" s="324" t="s">
        <v>115</v>
      </c>
      <c r="E35" s="233" t="s">
        <v>75</v>
      </c>
      <c r="F35" s="234"/>
      <c r="G35" s="324" t="s">
        <v>99</v>
      </c>
      <c r="H35" s="324" t="s">
        <v>100</v>
      </c>
      <c r="I35" s="233" t="s">
        <v>75</v>
      </c>
    </row>
    <row r="36" spans="1:15" ht="15" customHeight="1">
      <c r="A36" s="217" t="str">
        <f aca="true" t="shared" si="0" ref="A36:A43">+A22</f>
        <v>Mexico</v>
      </c>
      <c r="C36" s="235">
        <v>19.3793</v>
      </c>
      <c r="D36" s="235">
        <v>18.3445</v>
      </c>
      <c r="E36" s="590">
        <v>0.05640927798522721</v>
      </c>
      <c r="F36" s="223"/>
      <c r="G36" s="235">
        <v>19.6829</v>
      </c>
      <c r="H36" s="235">
        <v>19.74</v>
      </c>
      <c r="I36" s="590">
        <v>-0.0028926038500505236</v>
      </c>
      <c r="K36" s="198"/>
      <c r="O36" s="241"/>
    </row>
    <row r="37" spans="1:9" ht="15" customHeight="1">
      <c r="A37" s="565" t="str">
        <f t="shared" si="0"/>
        <v>Colombia</v>
      </c>
      <c r="B37" s="237"/>
      <c r="C37" s="567">
        <v>3174.79</v>
      </c>
      <c r="D37" s="567">
        <v>2780.47</v>
      </c>
      <c r="E37" s="591">
        <v>0.1418177502364708</v>
      </c>
      <c r="F37" s="223"/>
      <c r="G37" s="567">
        <v>3249.75</v>
      </c>
      <c r="H37" s="567">
        <v>2984</v>
      </c>
      <c r="I37" s="591">
        <v>0.08905831099195716</v>
      </c>
    </row>
    <row r="38" spans="1:9" ht="15" customHeight="1">
      <c r="A38" s="217" t="str">
        <f t="shared" si="0"/>
        <v>Brazil</v>
      </c>
      <c r="C38" s="235">
        <v>3.8967</v>
      </c>
      <c r="D38" s="235">
        <v>3.3238</v>
      </c>
      <c r="E38" s="590">
        <v>0.17236295806005186</v>
      </c>
      <c r="F38" s="223"/>
      <c r="G38" s="235">
        <v>3.8748</v>
      </c>
      <c r="H38" s="235">
        <v>3.31</v>
      </c>
      <c r="I38" s="590">
        <v>0.17063444108761328</v>
      </c>
    </row>
    <row r="39" spans="1:10" ht="15" customHeight="1">
      <c r="A39" s="565" t="str">
        <f t="shared" si="0"/>
        <v>Argentina</v>
      </c>
      <c r="C39" s="567">
        <v>43.35</v>
      </c>
      <c r="D39" s="567">
        <v>20.149</v>
      </c>
      <c r="E39" s="591">
        <v>1.1514715370489852</v>
      </c>
      <c r="F39" s="223"/>
      <c r="G39" s="567">
        <v>37.7</v>
      </c>
      <c r="H39" s="567">
        <v>18.65</v>
      </c>
      <c r="I39" s="591">
        <v>1.0214477211796251</v>
      </c>
      <c r="J39" s="242"/>
    </row>
    <row r="40" spans="1:9" ht="15" customHeight="1">
      <c r="A40" s="217" t="str">
        <f t="shared" si="0"/>
        <v>Costa Rica</v>
      </c>
      <c r="C40" s="235">
        <v>602.36</v>
      </c>
      <c r="D40" s="235">
        <v>569.31</v>
      </c>
      <c r="E40" s="590">
        <v>0.05805273049832271</v>
      </c>
      <c r="F40" s="223"/>
      <c r="G40" s="235">
        <v>611.75</v>
      </c>
      <c r="H40" s="235">
        <v>572.56</v>
      </c>
      <c r="I40" s="590">
        <v>0.0684469749895209</v>
      </c>
    </row>
    <row r="41" spans="1:9" ht="15" customHeight="1">
      <c r="A41" s="565" t="str">
        <f t="shared" si="0"/>
        <v>Panama</v>
      </c>
      <c r="C41" s="567">
        <v>1</v>
      </c>
      <c r="D41" s="567">
        <v>1</v>
      </c>
      <c r="E41" s="591">
        <v>0</v>
      </c>
      <c r="F41" s="223"/>
      <c r="G41" s="567">
        <v>1</v>
      </c>
      <c r="H41" s="567">
        <v>1</v>
      </c>
      <c r="I41" s="591">
        <v>0</v>
      </c>
    </row>
    <row r="42" spans="1:9" ht="15" customHeight="1">
      <c r="A42" s="217" t="str">
        <f t="shared" si="0"/>
        <v>Guatemala</v>
      </c>
      <c r="C42" s="235">
        <v>7.68104</v>
      </c>
      <c r="D42" s="235">
        <v>7.39919</v>
      </c>
      <c r="E42" s="590">
        <v>0.03809200736837415</v>
      </c>
      <c r="F42" s="223"/>
      <c r="G42" s="235">
        <v>7.73695</v>
      </c>
      <c r="H42" s="235">
        <v>7.34</v>
      </c>
      <c r="I42" s="590">
        <v>0.054080381471389716</v>
      </c>
    </row>
    <row r="43" spans="1:15" ht="15" customHeight="1">
      <c r="A43" s="565" t="str">
        <f t="shared" si="0"/>
        <v>Nicaragua</v>
      </c>
      <c r="C43" s="567">
        <v>32.7218</v>
      </c>
      <c r="D43" s="567">
        <v>31.1636</v>
      </c>
      <c r="E43" s="591">
        <v>0.05000064177437791</v>
      </c>
      <c r="F43" s="223"/>
      <c r="G43" s="567">
        <v>32.3305</v>
      </c>
      <c r="H43" s="567">
        <v>30.79</v>
      </c>
      <c r="I43" s="591">
        <v>0.050032478077297826</v>
      </c>
      <c r="K43" s="243"/>
      <c r="L43" s="243"/>
      <c r="M43" s="243"/>
      <c r="N43" s="243"/>
      <c r="O43" s="243"/>
    </row>
    <row r="44" spans="1:15" ht="15" customHeight="1" thickBot="1">
      <c r="A44" s="228" t="str">
        <f aca="true" t="shared" si="1" ref="A44">+A30</f>
        <v>Uruguay</v>
      </c>
      <c r="B44" s="238"/>
      <c r="C44" s="239">
        <v>33.484</v>
      </c>
      <c r="D44" s="239">
        <v>28.354</v>
      </c>
      <c r="E44" s="592">
        <v>0.18092685335402425</v>
      </c>
      <c r="F44" s="230"/>
      <c r="G44" s="239">
        <v>32.39</v>
      </c>
      <c r="H44" s="239">
        <v>28.764</v>
      </c>
      <c r="I44" s="592">
        <f>+G44/H44-1</f>
        <v>0.12606035321930187</v>
      </c>
      <c r="K44" s="243"/>
      <c r="L44" s="243"/>
      <c r="M44" s="243"/>
      <c r="N44" s="243"/>
      <c r="O44" s="243"/>
    </row>
    <row r="45" spans="1:15" ht="9.95" customHeight="1">
      <c r="A45" s="217"/>
      <c r="B45" s="237"/>
      <c r="C45" s="235"/>
      <c r="D45" s="235"/>
      <c r="E45" s="219"/>
      <c r="F45" s="219"/>
      <c r="G45" s="235"/>
      <c r="H45" s="235"/>
      <c r="I45" s="219"/>
      <c r="K45" s="243"/>
      <c r="L45" s="243"/>
      <c r="M45" s="243"/>
      <c r="N45" s="243"/>
      <c r="O45" s="243"/>
    </row>
    <row r="46" spans="1:15" ht="15" customHeight="1">
      <c r="A46" s="620" t="s">
        <v>134</v>
      </c>
      <c r="B46" s="620"/>
      <c r="C46" s="620"/>
      <c r="D46" s="620"/>
      <c r="E46" s="620"/>
      <c r="F46" s="620"/>
      <c r="G46" s="620"/>
      <c r="H46" s="620"/>
      <c r="I46" s="620"/>
      <c r="K46" s="243"/>
      <c r="L46" s="243"/>
      <c r="M46" s="243"/>
      <c r="N46" s="243"/>
      <c r="O46" s="243"/>
    </row>
    <row r="47" spans="11:15" ht="11.1" customHeight="1">
      <c r="K47" s="236"/>
      <c r="L47" s="236"/>
      <c r="M47" s="236"/>
      <c r="N47" s="236"/>
      <c r="O47" s="243"/>
    </row>
    <row r="48" spans="1:15" ht="11.1" customHeight="1">
      <c r="A48" s="240"/>
      <c r="B48" s="237"/>
      <c r="K48" s="236"/>
      <c r="L48" s="236"/>
      <c r="M48" s="236"/>
      <c r="N48" s="236"/>
      <c r="O48" s="236"/>
    </row>
    <row r="49" spans="1:15" ht="11.1" customHeight="1">
      <c r="A49" s="240"/>
      <c r="B49" s="237"/>
      <c r="K49" s="243"/>
      <c r="L49" s="243"/>
      <c r="M49" s="243"/>
      <c r="N49" s="243"/>
      <c r="O49" s="236"/>
    </row>
    <row r="50" spans="1:15" ht="11.1" customHeight="1">
      <c r="A50" s="240"/>
      <c r="B50" s="237"/>
      <c r="O50" s="243"/>
    </row>
  </sheetData>
  <mergeCells count="10">
    <mergeCell ref="A46:I46"/>
    <mergeCell ref="C34:E34"/>
    <mergeCell ref="G34:I34"/>
    <mergeCell ref="A1:J1"/>
    <mergeCell ref="A2:J2"/>
    <mergeCell ref="C20:E20"/>
    <mergeCell ref="G20:I20"/>
    <mergeCell ref="A4:D4"/>
    <mergeCell ref="A19:E19"/>
    <mergeCell ref="A33:I33"/>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7"/>
  <sheetViews>
    <sheetView showGridLines="0" workbookViewId="0" topLeftCell="A19">
      <selection activeCell="H33" sqref="H33"/>
    </sheetView>
  </sheetViews>
  <sheetFormatPr defaultColWidth="9.8515625" defaultRowHeight="10.5" customHeight="1"/>
  <cols>
    <col min="1" max="1" width="32.421875" style="252" customWidth="1"/>
    <col min="2" max="2" width="1.7109375" style="255" customWidth="1"/>
    <col min="3" max="3" width="11.28125" style="253" customWidth="1"/>
    <col min="4" max="4" width="13.140625" style="253" customWidth="1"/>
    <col min="5" max="6" width="11.8515625" style="253" customWidth="1"/>
    <col min="7" max="7" width="11.28125" style="253" customWidth="1"/>
    <col min="8" max="8" width="6.140625" style="253" customWidth="1"/>
    <col min="9" max="9" width="11.140625" style="253" customWidth="1"/>
    <col min="10" max="11" width="11.28125" style="253" customWidth="1"/>
    <col min="12" max="13" width="11.28125" style="255" customWidth="1"/>
    <col min="14" max="14" width="4.140625" style="255" customWidth="1"/>
    <col min="15" max="15" width="11.28125" style="255" customWidth="1"/>
    <col min="16" max="16" width="13.57421875" style="245" customWidth="1"/>
    <col min="17" max="17" width="9.8515625" style="245" customWidth="1"/>
    <col min="18" max="18" width="11.28125" style="245" bestFit="1" customWidth="1"/>
    <col min="19" max="16384" width="9.8515625" style="245" customWidth="1"/>
  </cols>
  <sheetData>
    <row r="1" spans="1:18" ht="15" customHeight="1">
      <c r="A1" s="602" t="s">
        <v>83</v>
      </c>
      <c r="B1" s="602"/>
      <c r="C1" s="602"/>
      <c r="D1" s="602"/>
      <c r="E1" s="602"/>
      <c r="F1" s="602"/>
      <c r="G1" s="602"/>
      <c r="H1" s="602"/>
      <c r="I1" s="602"/>
      <c r="J1" s="602"/>
      <c r="K1" s="602"/>
      <c r="L1" s="602"/>
      <c r="M1" s="602"/>
      <c r="N1" s="602"/>
      <c r="O1" s="602"/>
      <c r="P1" s="244"/>
      <c r="Q1" s="244"/>
      <c r="R1" s="244"/>
    </row>
    <row r="2" spans="1:18" ht="15" customHeight="1">
      <c r="A2" s="602" t="s">
        <v>181</v>
      </c>
      <c r="B2" s="602"/>
      <c r="C2" s="602"/>
      <c r="D2" s="602"/>
      <c r="E2" s="602"/>
      <c r="F2" s="602"/>
      <c r="G2" s="602"/>
      <c r="H2" s="602"/>
      <c r="I2" s="602"/>
      <c r="J2" s="602"/>
      <c r="K2" s="602"/>
      <c r="L2" s="602"/>
      <c r="M2" s="602"/>
      <c r="N2" s="602"/>
      <c r="O2" s="602"/>
      <c r="P2" s="246"/>
      <c r="Q2" s="246"/>
      <c r="R2" s="246"/>
    </row>
    <row r="3" spans="1:15" ht="10.5" customHeight="1">
      <c r="A3" s="247"/>
      <c r="B3" s="248"/>
      <c r="C3" s="249"/>
      <c r="D3" s="249"/>
      <c r="E3" s="249"/>
      <c r="F3" s="249"/>
      <c r="G3" s="249"/>
      <c r="H3" s="249"/>
      <c r="I3" s="249"/>
      <c r="J3" s="249"/>
      <c r="K3" s="249"/>
      <c r="L3" s="250"/>
      <c r="M3" s="250"/>
      <c r="N3" s="250"/>
      <c r="O3" s="250"/>
    </row>
    <row r="4" spans="1:15" ht="23.25" customHeight="1" thickBot="1">
      <c r="A4" s="632" t="s">
        <v>136</v>
      </c>
      <c r="B4" s="632"/>
      <c r="C4" s="632"/>
      <c r="D4" s="632"/>
      <c r="E4" s="632"/>
      <c r="F4" s="632"/>
      <c r="G4" s="632"/>
      <c r="H4" s="632"/>
      <c r="I4" s="632"/>
      <c r="J4" s="632"/>
      <c r="K4" s="632"/>
      <c r="L4" s="632"/>
      <c r="M4" s="632"/>
      <c r="N4" s="632"/>
      <c r="O4" s="632"/>
    </row>
    <row r="5" spans="1:15" ht="18" customHeight="1">
      <c r="A5" s="422"/>
      <c r="B5" s="423"/>
      <c r="C5" s="627" t="s">
        <v>102</v>
      </c>
      <c r="D5" s="627"/>
      <c r="E5" s="627"/>
      <c r="F5" s="627"/>
      <c r="G5" s="627"/>
      <c r="H5" s="423"/>
      <c r="I5" s="627" t="s">
        <v>170</v>
      </c>
      <c r="J5" s="627"/>
      <c r="K5" s="627"/>
      <c r="L5" s="627"/>
      <c r="M5" s="627"/>
      <c r="N5" s="424"/>
      <c r="O5" s="425" t="s">
        <v>67</v>
      </c>
    </row>
    <row r="6" spans="1:27" ht="18" customHeight="1">
      <c r="A6" s="426"/>
      <c r="B6" s="390"/>
      <c r="C6" s="427" t="s">
        <v>55</v>
      </c>
      <c r="D6" s="427" t="s">
        <v>171</v>
      </c>
      <c r="E6" s="427" t="s">
        <v>172</v>
      </c>
      <c r="F6" s="427" t="s">
        <v>56</v>
      </c>
      <c r="G6" s="427" t="s">
        <v>57</v>
      </c>
      <c r="H6" s="423"/>
      <c r="I6" s="427" t="s">
        <v>55</v>
      </c>
      <c r="J6" s="427" t="s">
        <v>171</v>
      </c>
      <c r="K6" s="427" t="s">
        <v>172</v>
      </c>
      <c r="L6" s="427" t="s">
        <v>56</v>
      </c>
      <c r="M6" s="427" t="s">
        <v>57</v>
      </c>
      <c r="N6" s="428"/>
      <c r="O6" s="429" t="s">
        <v>75</v>
      </c>
      <c r="P6" s="261"/>
      <c r="Q6" s="261" t="str">
        <f>+A7</f>
        <v>Mexico</v>
      </c>
      <c r="R6" s="331">
        <f>+G7</f>
        <v>421.62026767494314</v>
      </c>
      <c r="Z6" s="261" t="s">
        <v>186</v>
      </c>
      <c r="AA6" s="331">
        <v>421.62026767494314</v>
      </c>
    </row>
    <row r="7" spans="1:27" ht="18" customHeight="1">
      <c r="A7" s="430" t="s">
        <v>224</v>
      </c>
      <c r="B7" s="390"/>
      <c r="C7" s="431">
        <v>304.4780014080541</v>
      </c>
      <c r="D7" s="431">
        <v>21.896103061398996</v>
      </c>
      <c r="E7" s="431">
        <v>66.03244837566</v>
      </c>
      <c r="F7" s="431">
        <v>29.213714829830007</v>
      </c>
      <c r="G7" s="432">
        <f aca="true" t="shared" si="0" ref="G7:G15">+SUM(C7:F7)</f>
        <v>421.62026767494314</v>
      </c>
      <c r="H7" s="423"/>
      <c r="I7" s="431">
        <v>310.1177398760531</v>
      </c>
      <c r="J7" s="431">
        <v>25.17966315400198</v>
      </c>
      <c r="K7" s="431">
        <v>66.52501371789104</v>
      </c>
      <c r="L7" s="431">
        <v>28.157591785650986</v>
      </c>
      <c r="M7" s="432">
        <f aca="true" t="shared" si="1" ref="M7:M12">+SUM(I7:L7)</f>
        <v>429.98000853359713</v>
      </c>
      <c r="N7" s="428"/>
      <c r="O7" s="433">
        <f aca="true" t="shared" si="2" ref="O7:O12">+G7/M7-1</f>
        <v>-0.019442161711573647</v>
      </c>
      <c r="P7" s="261"/>
      <c r="Q7" s="261" t="str">
        <f>+A8</f>
        <v>Central America</v>
      </c>
      <c r="R7" s="331">
        <f>+G8</f>
        <v>56.35473839787396</v>
      </c>
      <c r="Z7" s="261" t="s">
        <v>187</v>
      </c>
      <c r="AA7" s="331">
        <v>56.35473839787396</v>
      </c>
    </row>
    <row r="8" spans="1:27" ht="18" customHeight="1">
      <c r="A8" s="430" t="s">
        <v>232</v>
      </c>
      <c r="B8" s="390"/>
      <c r="C8" s="431">
        <v>48.00270792489796</v>
      </c>
      <c r="D8" s="431">
        <v>3.0273750432520017</v>
      </c>
      <c r="E8" s="431">
        <v>0.18876043440000004</v>
      </c>
      <c r="F8" s="431">
        <v>5.135894995323996</v>
      </c>
      <c r="G8" s="432">
        <f t="shared" si="0"/>
        <v>56.35473839787396</v>
      </c>
      <c r="H8" s="423"/>
      <c r="I8" s="431">
        <v>36.843193719437025</v>
      </c>
      <c r="J8" s="431">
        <v>2.8905816345119995</v>
      </c>
      <c r="K8" s="431">
        <v>0.19973673860000002</v>
      </c>
      <c r="L8" s="431">
        <v>4.9586097173029975</v>
      </c>
      <c r="M8" s="432">
        <f t="shared" si="1"/>
        <v>44.89212180985203</v>
      </c>
      <c r="N8" s="428"/>
      <c r="O8" s="433">
        <f t="shared" si="2"/>
        <v>0.25533693053257167</v>
      </c>
      <c r="P8" s="261"/>
      <c r="Q8" s="280" t="str">
        <f>+A10</f>
        <v>Colombia</v>
      </c>
      <c r="R8" s="281">
        <f>+G10</f>
        <v>60.38650252277293</v>
      </c>
      <c r="Z8" s="280" t="s">
        <v>188</v>
      </c>
      <c r="AA8" s="281">
        <v>60.38650252277293</v>
      </c>
    </row>
    <row r="9" spans="1:27" ht="18" customHeight="1">
      <c r="A9" s="558" t="s">
        <v>233</v>
      </c>
      <c r="B9" s="390"/>
      <c r="C9" s="559">
        <v>352.4807093329521</v>
      </c>
      <c r="D9" s="559">
        <v>24.923478104650997</v>
      </c>
      <c r="E9" s="559">
        <v>66.22120881005999</v>
      </c>
      <c r="F9" s="559">
        <v>34.349609825154005</v>
      </c>
      <c r="G9" s="560">
        <f t="shared" si="0"/>
        <v>477.97500607281705</v>
      </c>
      <c r="H9" s="423"/>
      <c r="I9" s="559">
        <v>346.96093359549013</v>
      </c>
      <c r="J9" s="559">
        <v>28.07024478851398</v>
      </c>
      <c r="K9" s="559">
        <v>66.72475045649104</v>
      </c>
      <c r="L9" s="559">
        <v>33.116201502953984</v>
      </c>
      <c r="M9" s="560">
        <f t="shared" si="1"/>
        <v>474.87213034344916</v>
      </c>
      <c r="N9" s="428"/>
      <c r="O9" s="561">
        <f t="shared" si="2"/>
        <v>0.006534128939349904</v>
      </c>
      <c r="P9" s="261"/>
      <c r="Q9" s="280" t="str">
        <f>+A11</f>
        <v>Brazil</v>
      </c>
      <c r="R9" s="281">
        <f>+G11</f>
        <v>212.42395912885635</v>
      </c>
      <c r="Z9" s="280" t="s">
        <v>189</v>
      </c>
      <c r="AA9" s="281">
        <v>212.42395912885635</v>
      </c>
    </row>
    <row r="10" spans="1:27" ht="18" customHeight="1">
      <c r="A10" s="430" t="s">
        <v>188</v>
      </c>
      <c r="B10" s="434"/>
      <c r="C10" s="431">
        <v>45.72111498080592</v>
      </c>
      <c r="D10" s="431">
        <v>6.295785508216001</v>
      </c>
      <c r="E10" s="431">
        <v>4.737662542737998</v>
      </c>
      <c r="F10" s="431">
        <v>3.6319394910130076</v>
      </c>
      <c r="G10" s="432">
        <f t="shared" si="0"/>
        <v>60.38650252277293</v>
      </c>
      <c r="H10" s="423"/>
      <c r="I10" s="431">
        <v>50.38596776421997</v>
      </c>
      <c r="J10" s="431">
        <v>6.846115305900037</v>
      </c>
      <c r="K10" s="431">
        <v>5.080401394980034</v>
      </c>
      <c r="L10" s="431">
        <v>4.369883921909934</v>
      </c>
      <c r="M10" s="432">
        <f t="shared" si="1"/>
        <v>66.68236838700997</v>
      </c>
      <c r="N10" s="428"/>
      <c r="O10" s="433">
        <f t="shared" si="2"/>
        <v>-0.09441575061787255</v>
      </c>
      <c r="P10" s="261"/>
      <c r="Q10" s="280" t="str">
        <f>+A12</f>
        <v>Argentina</v>
      </c>
      <c r="R10" s="281">
        <f>+G12</f>
        <v>34.7119140759213</v>
      </c>
      <c r="Z10" s="280" t="s">
        <v>190</v>
      </c>
      <c r="AA10" s="281">
        <v>34.7119140759213</v>
      </c>
    </row>
    <row r="11" spans="1:27" ht="18" customHeight="1">
      <c r="A11" s="430" t="s">
        <v>225</v>
      </c>
      <c r="B11" s="434"/>
      <c r="C11" s="431">
        <v>182.26725324479247</v>
      </c>
      <c r="D11" s="431">
        <v>14.639720001016988</v>
      </c>
      <c r="E11" s="431">
        <v>2.373447824999996</v>
      </c>
      <c r="F11" s="431">
        <v>13.143538058046898</v>
      </c>
      <c r="G11" s="432">
        <f t="shared" si="0"/>
        <v>212.42395912885635</v>
      </c>
      <c r="H11" s="423"/>
      <c r="I11" s="431">
        <v>169.33724737300005</v>
      </c>
      <c r="J11" s="431">
        <v>12.43080665699998</v>
      </c>
      <c r="K11" s="431">
        <v>2.089115181999997</v>
      </c>
      <c r="L11" s="431">
        <v>10.90718771599999</v>
      </c>
      <c r="M11" s="432">
        <f t="shared" si="1"/>
        <v>194.764356928</v>
      </c>
      <c r="N11" s="428"/>
      <c r="O11" s="433">
        <f t="shared" si="2"/>
        <v>0.09067163252763288</v>
      </c>
      <c r="P11" s="261"/>
      <c r="Q11" s="280" t="str">
        <f>+A13</f>
        <v>Uruguay</v>
      </c>
      <c r="R11" s="281">
        <f>+G13</f>
        <v>10.583861874763684</v>
      </c>
      <c r="Z11" s="280" t="s">
        <v>191</v>
      </c>
      <c r="AA11" s="281">
        <v>10.583861874763684</v>
      </c>
    </row>
    <row r="12" spans="1:18" ht="18" customHeight="1">
      <c r="A12" s="430" t="s">
        <v>226</v>
      </c>
      <c r="B12" s="434"/>
      <c r="C12" s="431">
        <v>27.35534847535779</v>
      </c>
      <c r="D12" s="431">
        <v>3.8068704968179734</v>
      </c>
      <c r="E12" s="431">
        <v>1.006855478910002</v>
      </c>
      <c r="F12" s="431">
        <v>2.542839624835527</v>
      </c>
      <c r="G12" s="432">
        <f t="shared" si="0"/>
        <v>34.7119140759213</v>
      </c>
      <c r="H12" s="423"/>
      <c r="I12" s="431">
        <v>40.82669143534006</v>
      </c>
      <c r="J12" s="431">
        <v>5.287532263959118</v>
      </c>
      <c r="K12" s="431">
        <v>1.450365119590002</v>
      </c>
      <c r="L12" s="431">
        <v>4.01415281898649</v>
      </c>
      <c r="M12" s="432">
        <f t="shared" si="1"/>
        <v>51.578741637875666</v>
      </c>
      <c r="N12" s="428"/>
      <c r="O12" s="433">
        <f t="shared" si="2"/>
        <v>-0.32701122645397374</v>
      </c>
      <c r="P12" s="261"/>
      <c r="Q12" s="261"/>
      <c r="R12" s="269"/>
    </row>
    <row r="13" spans="1:18" ht="18" customHeight="1">
      <c r="A13" s="430" t="s">
        <v>230</v>
      </c>
      <c r="B13" s="434"/>
      <c r="C13" s="431">
        <v>9.545756160672045</v>
      </c>
      <c r="D13" s="431">
        <v>0.9808994972261197</v>
      </c>
      <c r="E13" s="431" t="s">
        <v>133</v>
      </c>
      <c r="F13" s="431">
        <v>0.05720621686551937</v>
      </c>
      <c r="G13" s="432">
        <f t="shared" si="0"/>
        <v>10.583861874763684</v>
      </c>
      <c r="H13" s="423"/>
      <c r="I13" s="431" t="s">
        <v>133</v>
      </c>
      <c r="J13" s="431" t="s">
        <v>133</v>
      </c>
      <c r="K13" s="431" t="s">
        <v>133</v>
      </c>
      <c r="L13" s="431" t="s">
        <v>133</v>
      </c>
      <c r="M13" s="432" t="s">
        <v>133</v>
      </c>
      <c r="N13" s="428"/>
      <c r="O13" s="433" t="s">
        <v>69</v>
      </c>
      <c r="P13" s="261"/>
      <c r="Q13" s="261"/>
      <c r="R13" s="269"/>
    </row>
    <row r="14" spans="1:18" ht="18" customHeight="1">
      <c r="A14" s="558" t="s">
        <v>11</v>
      </c>
      <c r="B14" s="390"/>
      <c r="C14" s="559">
        <v>264.88947286162824</v>
      </c>
      <c r="D14" s="559">
        <v>25.72327550327708</v>
      </c>
      <c r="E14" s="559">
        <v>8.117965846647996</v>
      </c>
      <c r="F14" s="559">
        <v>19.375523390760954</v>
      </c>
      <c r="G14" s="560">
        <f t="shared" si="0"/>
        <v>318.1062376023143</v>
      </c>
      <c r="H14" s="423"/>
      <c r="I14" s="559">
        <v>260.5499065725601</v>
      </c>
      <c r="J14" s="559">
        <v>24.564454226859137</v>
      </c>
      <c r="K14" s="559">
        <v>8.619881696570033</v>
      </c>
      <c r="L14" s="559">
        <v>19.291224456896416</v>
      </c>
      <c r="M14" s="560">
        <f>+SUM(I14:L14)</f>
        <v>313.02546695288567</v>
      </c>
      <c r="N14" s="428"/>
      <c r="O14" s="561">
        <f>+G14/M14-1</f>
        <v>0.016231173453351566</v>
      </c>
      <c r="P14" s="261"/>
      <c r="Q14" s="261"/>
      <c r="R14" s="269"/>
    </row>
    <row r="15" spans="1:18" ht="18" customHeight="1" thickBot="1">
      <c r="A15" s="435" t="s">
        <v>59</v>
      </c>
      <c r="B15" s="435"/>
      <c r="C15" s="436">
        <f>+C9+C14</f>
        <v>617.3701821945804</v>
      </c>
      <c r="D15" s="436">
        <f>+D9+D14</f>
        <v>50.646753607928076</v>
      </c>
      <c r="E15" s="436">
        <f>+E9+E14</f>
        <v>74.33917465670798</v>
      </c>
      <c r="F15" s="436">
        <f>+F9+F14</f>
        <v>53.72513321591496</v>
      </c>
      <c r="G15" s="436">
        <f t="shared" si="0"/>
        <v>796.0812436751314</v>
      </c>
      <c r="H15" s="423"/>
      <c r="I15" s="436">
        <f>+I9+I14</f>
        <v>607.5108401680502</v>
      </c>
      <c r="J15" s="436">
        <f>+J9+J14</f>
        <v>52.634699015373116</v>
      </c>
      <c r="K15" s="436">
        <f>+K9+K14</f>
        <v>75.34463215306107</v>
      </c>
      <c r="L15" s="436">
        <f>+L9+L14</f>
        <v>52.4074259598504</v>
      </c>
      <c r="M15" s="436">
        <f>+SUM(I15:L15)</f>
        <v>787.8975972963349</v>
      </c>
      <c r="N15" s="428"/>
      <c r="O15" s="437">
        <f>+G15/M15-1</f>
        <v>0.010386687821969165</v>
      </c>
      <c r="P15" s="261"/>
      <c r="Q15" s="261"/>
      <c r="R15" s="269"/>
    </row>
    <row r="16" spans="1:18" ht="9.95" customHeight="1">
      <c r="A16" s="277"/>
      <c r="B16" s="277"/>
      <c r="C16" s="278"/>
      <c r="D16" s="278"/>
      <c r="E16" s="278"/>
      <c r="F16" s="278"/>
      <c r="G16" s="278"/>
      <c r="H16" s="278"/>
      <c r="I16" s="278"/>
      <c r="J16" s="278"/>
      <c r="K16" s="278"/>
      <c r="L16" s="278"/>
      <c r="M16" s="278"/>
      <c r="N16" s="278"/>
      <c r="O16" s="278"/>
      <c r="P16" s="261"/>
      <c r="Q16" s="261"/>
      <c r="R16" s="269"/>
    </row>
    <row r="17" spans="1:18" ht="15" customHeight="1">
      <c r="A17" s="445" t="s">
        <v>174</v>
      </c>
      <c r="B17" s="277"/>
      <c r="C17" s="278"/>
      <c r="D17" s="278"/>
      <c r="E17" s="278"/>
      <c r="F17" s="278"/>
      <c r="G17" s="278"/>
      <c r="H17" s="278"/>
      <c r="I17" s="278"/>
      <c r="J17" s="278"/>
      <c r="K17" s="278"/>
      <c r="L17" s="278"/>
      <c r="M17" s="278"/>
      <c r="N17" s="278"/>
      <c r="O17" s="278"/>
      <c r="P17" s="261"/>
      <c r="Q17" s="261"/>
      <c r="R17" s="269"/>
    </row>
    <row r="18" spans="1:18" ht="15" customHeight="1">
      <c r="A18" s="445" t="s">
        <v>175</v>
      </c>
      <c r="B18" s="277"/>
      <c r="C18" s="278"/>
      <c r="D18" s="278"/>
      <c r="E18" s="278"/>
      <c r="F18" s="278"/>
      <c r="G18" s="278"/>
      <c r="H18" s="278"/>
      <c r="I18" s="278"/>
      <c r="J18" s="278"/>
      <c r="K18" s="278"/>
      <c r="L18" s="278"/>
      <c r="M18" s="278"/>
      <c r="N18" s="278"/>
      <c r="O18" s="278"/>
      <c r="P18" s="261"/>
      <c r="Q18" s="261"/>
      <c r="R18" s="269"/>
    </row>
    <row r="19" ht="17.25" customHeight="1"/>
    <row r="20" spans="1:15" ht="23.25" customHeight="1" thickBot="1">
      <c r="A20" s="421" t="s">
        <v>137</v>
      </c>
      <c r="B20" s="283"/>
      <c r="C20" s="283"/>
      <c r="D20" s="283"/>
      <c r="E20" s="283"/>
      <c r="F20" s="283"/>
      <c r="G20" s="283"/>
      <c r="H20" s="283"/>
      <c r="I20" s="283"/>
      <c r="J20" s="283"/>
      <c r="K20" s="283"/>
      <c r="L20" s="283"/>
      <c r="M20" s="283"/>
      <c r="N20" s="283"/>
      <c r="O20" s="283"/>
    </row>
    <row r="21" spans="1:15" ht="18" customHeight="1">
      <c r="A21" s="422"/>
      <c r="B21" s="423"/>
      <c r="C21" s="627" t="s">
        <v>102</v>
      </c>
      <c r="D21" s="627"/>
      <c r="E21" s="627"/>
      <c r="F21" s="627"/>
      <c r="G21" s="627"/>
      <c r="H21" s="438"/>
      <c r="I21" s="627" t="s">
        <v>170</v>
      </c>
      <c r="J21" s="627"/>
      <c r="K21" s="627"/>
      <c r="L21" s="627"/>
      <c r="M21" s="627"/>
      <c r="N21" s="439"/>
      <c r="O21" s="425" t="str">
        <f>+O5</f>
        <v>YoY</v>
      </c>
    </row>
    <row r="22" spans="1:27" ht="18" customHeight="1">
      <c r="A22" s="426"/>
      <c r="B22" s="390"/>
      <c r="C22" s="427" t="s">
        <v>55</v>
      </c>
      <c r="D22" s="630" t="s">
        <v>138</v>
      </c>
      <c r="E22" s="630"/>
      <c r="F22" s="427" t="s">
        <v>56</v>
      </c>
      <c r="G22" s="427" t="s">
        <v>57</v>
      </c>
      <c r="H22" s="196"/>
      <c r="I22" s="427" t="s">
        <v>55</v>
      </c>
      <c r="J22" s="630" t="s">
        <v>139</v>
      </c>
      <c r="K22" s="630"/>
      <c r="L22" s="427" t="s">
        <v>56</v>
      </c>
      <c r="M22" s="427" t="s">
        <v>57</v>
      </c>
      <c r="N22" s="440"/>
      <c r="O22" s="429" t="s">
        <v>75</v>
      </c>
      <c r="P22" s="261"/>
      <c r="Q22" s="261" t="str">
        <f>+A23</f>
        <v>Mexico</v>
      </c>
      <c r="R22" s="331">
        <f>+G23</f>
        <v>2223.148440859575</v>
      </c>
      <c r="S22" s="332">
        <f>+R22/$R$28</f>
        <v>0.4595393167985846</v>
      </c>
      <c r="Z22" s="261" t="str">
        <f>+Z6</f>
        <v>México</v>
      </c>
      <c r="AA22" s="331">
        <v>2223.148440859575</v>
      </c>
    </row>
    <row r="23" spans="1:27" ht="18" customHeight="1">
      <c r="A23" s="430" t="str">
        <f aca="true" t="shared" si="3" ref="A23:A31">+A7</f>
        <v>Mexico</v>
      </c>
      <c r="B23" s="390"/>
      <c r="C23" s="431">
        <v>1827.4456661895272</v>
      </c>
      <c r="D23" s="629">
        <v>144.33198269486198</v>
      </c>
      <c r="E23" s="629"/>
      <c r="F23" s="431">
        <v>251.370791975186</v>
      </c>
      <c r="G23" s="432">
        <f aca="true" t="shared" si="4" ref="G23:G30">+SUM(C23:F23)</f>
        <v>2223.148440859575</v>
      </c>
      <c r="H23" s="196"/>
      <c r="I23" s="431">
        <v>1886.4204648251475</v>
      </c>
      <c r="J23" s="629">
        <v>182.67348632048396</v>
      </c>
      <c r="K23" s="629"/>
      <c r="L23" s="431">
        <v>230.331798964369</v>
      </c>
      <c r="M23" s="432">
        <f aca="true" t="shared" si="5" ref="M23:M30">+SUM(I23:L23)</f>
        <v>2299.42575011</v>
      </c>
      <c r="N23" s="431"/>
      <c r="O23" s="433">
        <f aca="true" t="shared" si="6" ref="O23:O28">+G23/M23-1</f>
        <v>-0.03317232976397522</v>
      </c>
      <c r="P23" s="261"/>
      <c r="Q23" s="261" t="str">
        <f>+A24</f>
        <v>Central America</v>
      </c>
      <c r="R23" s="331">
        <f>+G24</f>
        <v>465.2601246611333</v>
      </c>
      <c r="Z23" s="261" t="str">
        <f aca="true" t="shared" si="7" ref="Z23:Z27">+Z7</f>
        <v xml:space="preserve">Centroamérica </v>
      </c>
      <c r="AA23" s="331">
        <v>465.2601246611333</v>
      </c>
    </row>
    <row r="24" spans="1:27" s="282" customFormat="1" ht="18" customHeight="1">
      <c r="A24" s="430" t="str">
        <f t="shared" si="3"/>
        <v>Central America</v>
      </c>
      <c r="B24" s="390"/>
      <c r="C24" s="431">
        <v>388.4411598443906</v>
      </c>
      <c r="D24" s="629">
        <v>17.929398990874635</v>
      </c>
      <c r="E24" s="629"/>
      <c r="F24" s="431">
        <v>58.8895658258681</v>
      </c>
      <c r="G24" s="432">
        <f t="shared" si="4"/>
        <v>465.2601246611333</v>
      </c>
      <c r="H24" s="441"/>
      <c r="I24" s="431">
        <v>295.1776019098032</v>
      </c>
      <c r="J24" s="629">
        <v>16.333032755855132</v>
      </c>
      <c r="K24" s="629"/>
      <c r="L24" s="431">
        <v>63.084844563611675</v>
      </c>
      <c r="M24" s="432">
        <f t="shared" si="5"/>
        <v>374.59547922927</v>
      </c>
      <c r="N24" s="431"/>
      <c r="O24" s="433">
        <f t="shared" si="6"/>
        <v>0.24203347466553993</v>
      </c>
      <c r="P24" s="280"/>
      <c r="Q24" s="280" t="str">
        <f>+A26</f>
        <v>Colombia</v>
      </c>
      <c r="R24" s="281">
        <f>+G26</f>
        <v>457.78916325243694</v>
      </c>
      <c r="Z24" s="261" t="str">
        <f t="shared" si="7"/>
        <v>Colombia</v>
      </c>
      <c r="AA24" s="281">
        <v>457.78916325243694</v>
      </c>
    </row>
    <row r="25" spans="1:27" ht="18" customHeight="1">
      <c r="A25" s="558" t="str">
        <f t="shared" si="3"/>
        <v>Mexico and Central America</v>
      </c>
      <c r="B25" s="390"/>
      <c r="C25" s="559">
        <v>2215.8868260339177</v>
      </c>
      <c r="D25" s="628">
        <v>162.2613816857366</v>
      </c>
      <c r="E25" s="628"/>
      <c r="F25" s="559">
        <v>310.2603578010541</v>
      </c>
      <c r="G25" s="560">
        <f t="shared" si="4"/>
        <v>2688.408565520708</v>
      </c>
      <c r="H25" s="196"/>
      <c r="I25" s="559">
        <v>2181.5980667349504</v>
      </c>
      <c r="J25" s="628">
        <v>199.0065190763391</v>
      </c>
      <c r="K25" s="628"/>
      <c r="L25" s="559">
        <v>293.4166435279807</v>
      </c>
      <c r="M25" s="560">
        <f t="shared" si="5"/>
        <v>2674.02122933927</v>
      </c>
      <c r="N25" s="431"/>
      <c r="O25" s="561">
        <f t="shared" si="6"/>
        <v>0.005380412101287924</v>
      </c>
      <c r="P25" s="261"/>
      <c r="Q25" s="280" t="str">
        <f>+A27</f>
        <v>Brazil</v>
      </c>
      <c r="R25" s="281">
        <f>+G27</f>
        <v>1435.6856428589988</v>
      </c>
      <c r="Z25" s="261" t="str">
        <f t="shared" si="7"/>
        <v>Brasil</v>
      </c>
      <c r="AA25" s="281">
        <v>1435.6856428589988</v>
      </c>
    </row>
    <row r="26" spans="1:27" ht="18" customHeight="1">
      <c r="A26" s="430" t="str">
        <f t="shared" si="3"/>
        <v>Colombia</v>
      </c>
      <c r="B26" s="434"/>
      <c r="C26" s="431">
        <v>333.45509874680596</v>
      </c>
      <c r="D26" s="629">
        <v>84.79049913688</v>
      </c>
      <c r="E26" s="629"/>
      <c r="F26" s="431">
        <v>39.543565368751</v>
      </c>
      <c r="G26" s="432">
        <f t="shared" si="4"/>
        <v>457.78916325243694</v>
      </c>
      <c r="H26" s="196"/>
      <c r="I26" s="431">
        <v>373.4898495339013</v>
      </c>
      <c r="J26" s="629">
        <v>83.63767799861198</v>
      </c>
      <c r="K26" s="629"/>
      <c r="L26" s="431">
        <v>48.6756624674867</v>
      </c>
      <c r="M26" s="432">
        <f t="shared" si="5"/>
        <v>505.80319</v>
      </c>
      <c r="N26" s="431"/>
      <c r="O26" s="433">
        <f t="shared" si="6"/>
        <v>-0.09492630275337532</v>
      </c>
      <c r="P26" s="261"/>
      <c r="Q26" s="280" t="str">
        <f>+A28</f>
        <v>Argentina</v>
      </c>
      <c r="R26" s="281">
        <f>+G28</f>
        <v>200.89863706</v>
      </c>
      <c r="Z26" s="261" t="str">
        <f t="shared" si="7"/>
        <v xml:space="preserve">Argentina </v>
      </c>
      <c r="AA26" s="281">
        <v>203.98149106</v>
      </c>
    </row>
    <row r="27" spans="1:27" ht="18" customHeight="1">
      <c r="A27" s="430" t="str">
        <f t="shared" si="3"/>
        <v>Brazil</v>
      </c>
      <c r="B27" s="434"/>
      <c r="C27" s="431">
        <v>1180.8627264359989</v>
      </c>
      <c r="D27" s="629">
        <v>124.80524495799997</v>
      </c>
      <c r="E27" s="629"/>
      <c r="F27" s="431">
        <v>130.017671465</v>
      </c>
      <c r="G27" s="432">
        <f t="shared" si="4"/>
        <v>1435.6856428589988</v>
      </c>
      <c r="H27" s="196"/>
      <c r="I27" s="431">
        <v>1024.3084101779987</v>
      </c>
      <c r="J27" s="629">
        <v>108.334507962</v>
      </c>
      <c r="K27" s="629"/>
      <c r="L27" s="431">
        <v>116.04835117700003</v>
      </c>
      <c r="M27" s="432">
        <f t="shared" si="5"/>
        <v>1248.6912693169988</v>
      </c>
      <c r="N27" s="431"/>
      <c r="O27" s="433">
        <f t="shared" si="6"/>
        <v>0.14975228716404887</v>
      </c>
      <c r="P27" s="261"/>
      <c r="Q27" s="280" t="str">
        <f>+A29</f>
        <v>Uruguay</v>
      </c>
      <c r="R27" s="281">
        <f>+G29</f>
        <v>54.99434600000001</v>
      </c>
      <c r="Z27" s="261" t="str">
        <f t="shared" si="7"/>
        <v xml:space="preserve">Uruguay </v>
      </c>
      <c r="AA27" s="281">
        <v>54.99434600000001</v>
      </c>
    </row>
    <row r="28" spans="1:27" ht="18" customHeight="1">
      <c r="A28" s="430" t="str">
        <f t="shared" si="3"/>
        <v>Argentina</v>
      </c>
      <c r="B28" s="434"/>
      <c r="C28" s="431">
        <v>159.96565506000002</v>
      </c>
      <c r="D28" s="629">
        <v>22.633358</v>
      </c>
      <c r="E28" s="629"/>
      <c r="F28" s="431">
        <v>18.299623999999998</v>
      </c>
      <c r="G28" s="432">
        <f t="shared" si="4"/>
        <v>200.89863706</v>
      </c>
      <c r="H28" s="196"/>
      <c r="I28" s="431">
        <v>204.36158999999998</v>
      </c>
      <c r="J28" s="629">
        <v>27.457849000000003</v>
      </c>
      <c r="K28" s="629"/>
      <c r="L28" s="431">
        <v>25.142526</v>
      </c>
      <c r="M28" s="432">
        <f t="shared" si="5"/>
        <v>256.96196499999996</v>
      </c>
      <c r="N28" s="431"/>
      <c r="O28" s="433">
        <f t="shared" si="6"/>
        <v>-0.21817753432886444</v>
      </c>
      <c r="P28" s="261"/>
      <c r="Q28" s="261"/>
      <c r="R28" s="269">
        <f>+SUM(R22:R27)</f>
        <v>4837.776354692144</v>
      </c>
      <c r="Z28" s="261"/>
      <c r="AA28" s="269">
        <v>4840.859208692144</v>
      </c>
    </row>
    <row r="29" spans="1:18" ht="18" customHeight="1">
      <c r="A29" s="430" t="str">
        <f t="shared" si="3"/>
        <v>Uruguay</v>
      </c>
      <c r="B29" s="434"/>
      <c r="C29" s="431">
        <v>50.10912768163595</v>
      </c>
      <c r="D29" s="629">
        <v>4.1950137198798165</v>
      </c>
      <c r="E29" s="629"/>
      <c r="F29" s="431">
        <v>0.6902045984842415</v>
      </c>
      <c r="G29" s="432">
        <f t="shared" si="4"/>
        <v>54.99434600000001</v>
      </c>
      <c r="H29" s="196"/>
      <c r="I29" s="431" t="s">
        <v>133</v>
      </c>
      <c r="J29" s="629" t="s">
        <v>133</v>
      </c>
      <c r="K29" s="629"/>
      <c r="L29" s="431" t="s">
        <v>133</v>
      </c>
      <c r="M29" s="432">
        <f t="shared" si="5"/>
        <v>0</v>
      </c>
      <c r="N29" s="431"/>
      <c r="O29" s="433" t="s">
        <v>182</v>
      </c>
      <c r="P29" s="261"/>
      <c r="Q29" s="261"/>
      <c r="R29" s="269"/>
    </row>
    <row r="30" spans="1:18" ht="18" customHeight="1">
      <c r="A30" s="558" t="str">
        <f t="shared" si="3"/>
        <v>South America</v>
      </c>
      <c r="B30" s="390"/>
      <c r="C30" s="559">
        <v>1724.3926079244409</v>
      </c>
      <c r="D30" s="628">
        <v>236.4241158147598</v>
      </c>
      <c r="E30" s="628"/>
      <c r="F30" s="559">
        <v>188.55106543223522</v>
      </c>
      <c r="G30" s="560">
        <f t="shared" si="4"/>
        <v>2149.367789171436</v>
      </c>
      <c r="H30" s="195"/>
      <c r="I30" s="559">
        <v>1602.1598497118998</v>
      </c>
      <c r="J30" s="628">
        <v>219.43003496061198</v>
      </c>
      <c r="K30" s="628"/>
      <c r="L30" s="559">
        <v>189.86653964448672</v>
      </c>
      <c r="M30" s="560">
        <f t="shared" si="5"/>
        <v>2011.4564243169984</v>
      </c>
      <c r="N30" s="431"/>
      <c r="O30" s="561">
        <f>+G30/M30-1</f>
        <v>0.06856293936432967</v>
      </c>
      <c r="P30" s="261"/>
      <c r="Q30" s="261"/>
      <c r="R30" s="269"/>
    </row>
    <row r="31" spans="1:18" ht="18" customHeight="1" thickBot="1">
      <c r="A31" s="435" t="str">
        <f t="shared" si="3"/>
        <v>TOTAL</v>
      </c>
      <c r="B31" s="435"/>
      <c r="C31" s="436">
        <f>+C30+C25</f>
        <v>3940.279433958359</v>
      </c>
      <c r="D31" s="626">
        <f>+D25+D30</f>
        <v>398.6854975004964</v>
      </c>
      <c r="E31" s="626"/>
      <c r="F31" s="436">
        <f>+F30+F25</f>
        <v>498.81142323328936</v>
      </c>
      <c r="G31" s="436">
        <f>+G30+G25</f>
        <v>4837.776354692144</v>
      </c>
      <c r="H31" s="195"/>
      <c r="I31" s="436">
        <f>+I30+I25</f>
        <v>3783.7579164468502</v>
      </c>
      <c r="J31" s="626">
        <f>+J25+J30</f>
        <v>418.43655403695107</v>
      </c>
      <c r="K31" s="626"/>
      <c r="L31" s="436">
        <f>+L30+L25</f>
        <v>483.2831831724674</v>
      </c>
      <c r="M31" s="436">
        <f>+M30+M25</f>
        <v>4685.477653656269</v>
      </c>
      <c r="N31" s="436"/>
      <c r="O31" s="437">
        <f>+G31/M31-1</f>
        <v>0.032504413059580184</v>
      </c>
      <c r="P31" s="261"/>
      <c r="Q31" s="261"/>
      <c r="R31" s="269"/>
    </row>
    <row r="32" spans="11:12" ht="11.1" customHeight="1">
      <c r="K32" s="631"/>
      <c r="L32" s="631"/>
    </row>
    <row r="33" spans="1:15" ht="24.95" customHeight="1" thickBot="1">
      <c r="A33" s="283" t="s">
        <v>63</v>
      </c>
      <c r="B33" s="283"/>
      <c r="C33" s="283"/>
      <c r="D33" s="283"/>
      <c r="E33" s="283"/>
      <c r="F33" s="284"/>
      <c r="G33" s="284"/>
      <c r="H33" s="284"/>
      <c r="I33" s="284"/>
      <c r="J33" s="284"/>
      <c r="K33" s="284"/>
      <c r="L33" s="284"/>
      <c r="M33" s="284"/>
      <c r="N33" s="284"/>
      <c r="O33" s="284"/>
    </row>
    <row r="34" spans="1:5" ht="18" customHeight="1">
      <c r="A34" s="446" t="s">
        <v>64</v>
      </c>
      <c r="C34" s="455" t="s">
        <v>102</v>
      </c>
      <c r="D34" s="457" t="s">
        <v>170</v>
      </c>
      <c r="E34" s="455" t="s">
        <v>75</v>
      </c>
    </row>
    <row r="35" spans="1:5" ht="18" customHeight="1">
      <c r="A35" s="444" t="s">
        <v>224</v>
      </c>
      <c r="B35" s="289"/>
      <c r="C35" s="442">
        <v>20574.40948276</v>
      </c>
      <c r="D35" s="442">
        <v>19084.08580474</v>
      </c>
      <c r="E35" s="456">
        <f aca="true" t="shared" si="8" ref="E35:E40">+C35/D35-1</f>
        <v>0.07809248466331242</v>
      </c>
    </row>
    <row r="36" spans="1:5" ht="18" customHeight="1">
      <c r="A36" s="444" t="s">
        <v>232</v>
      </c>
      <c r="B36" s="289"/>
      <c r="C36" s="442">
        <v>4248.309578703475</v>
      </c>
      <c r="D36" s="442">
        <v>3193.362289104434</v>
      </c>
      <c r="E36" s="456">
        <f t="shared" si="8"/>
        <v>0.330356280963942</v>
      </c>
    </row>
    <row r="37" spans="1:5" ht="18" customHeight="1">
      <c r="A37" s="562" t="s">
        <v>233</v>
      </c>
      <c r="B37" s="289"/>
      <c r="C37" s="563">
        <f>+SUM(C35:C36)</f>
        <v>24822.719061463475</v>
      </c>
      <c r="D37" s="563">
        <f>+SUM(D35:D36)</f>
        <v>22277.448093844432</v>
      </c>
      <c r="E37" s="564">
        <f t="shared" si="8"/>
        <v>0.11425325544007592</v>
      </c>
    </row>
    <row r="38" spans="1:5" ht="18" customHeight="1">
      <c r="A38" s="444" t="s">
        <v>188</v>
      </c>
      <c r="B38" s="289"/>
      <c r="C38" s="442">
        <v>3189.192510196137</v>
      </c>
      <c r="D38" s="442">
        <v>3599.9933942893936</v>
      </c>
      <c r="E38" s="456">
        <f t="shared" si="8"/>
        <v>-0.1141115660781219</v>
      </c>
    </row>
    <row r="39" spans="1:5" ht="18" customHeight="1">
      <c r="A39" s="444" t="s">
        <v>173</v>
      </c>
      <c r="B39" s="289"/>
      <c r="C39" s="442">
        <v>15512.223765216038</v>
      </c>
      <c r="D39" s="442">
        <v>14847.858485215747</v>
      </c>
      <c r="E39" s="456">
        <f t="shared" si="8"/>
        <v>0.04474485533801453</v>
      </c>
    </row>
    <row r="40" spans="1:5" ht="18" customHeight="1">
      <c r="A40" s="444" t="s">
        <v>226</v>
      </c>
      <c r="B40" s="289"/>
      <c r="C40" s="442">
        <v>1824.8619530074145</v>
      </c>
      <c r="D40" s="442">
        <v>3397.020400984199</v>
      </c>
      <c r="E40" s="456">
        <f t="shared" si="8"/>
        <v>-0.462805124020242</v>
      </c>
    </row>
    <row r="41" spans="1:5" ht="18" customHeight="1">
      <c r="A41" s="444" t="s">
        <v>230</v>
      </c>
      <c r="B41" s="289"/>
      <c r="C41" s="442">
        <v>898.7383306554542</v>
      </c>
      <c r="D41" s="442" t="s">
        <v>133</v>
      </c>
      <c r="E41" s="456" t="s">
        <v>133</v>
      </c>
    </row>
    <row r="42" spans="1:5" ht="18" customHeight="1">
      <c r="A42" s="562" t="s">
        <v>11</v>
      </c>
      <c r="B42" s="289"/>
      <c r="C42" s="563">
        <f>+SUM(C38:C41)</f>
        <v>21425.016559075044</v>
      </c>
      <c r="D42" s="563">
        <f>+SUM(D38:D41)</f>
        <v>21844.87228048934</v>
      </c>
      <c r="E42" s="564">
        <f>+C42/D42-1</f>
        <v>-0.01921987531093461</v>
      </c>
    </row>
    <row r="43" spans="1:7" ht="18" customHeight="1" thickBot="1">
      <c r="A43" s="435" t="str">
        <f>A31</f>
        <v>TOTAL</v>
      </c>
      <c r="B43" s="274"/>
      <c r="C43" s="443">
        <f>+C37+C42</f>
        <v>46247.735620538515</v>
      </c>
      <c r="D43" s="443">
        <f>+D37+D42</f>
        <v>44122.32037433377</v>
      </c>
      <c r="E43" s="437">
        <f>+C43/D43-1</f>
        <v>0.04817097623544542</v>
      </c>
      <c r="G43" s="278"/>
    </row>
    <row r="44" spans="3:6" ht="9.95" customHeight="1">
      <c r="C44" s="423"/>
      <c r="D44" s="423"/>
      <c r="E44" s="423"/>
      <c r="F44" s="423"/>
    </row>
    <row r="45" spans="1:6" ht="15" customHeight="1">
      <c r="A45" s="445" t="s">
        <v>176</v>
      </c>
      <c r="C45" s="423"/>
      <c r="D45" s="423"/>
      <c r="E45" s="423"/>
      <c r="F45" s="423"/>
    </row>
    <row r="46" ht="15" customHeight="1">
      <c r="A46" s="445" t="s">
        <v>177</v>
      </c>
    </row>
    <row r="47" ht="11.1" customHeight="1">
      <c r="A47" s="447"/>
    </row>
  </sheetData>
  <mergeCells count="28">
    <mergeCell ref="K32:L32"/>
    <mergeCell ref="C21:G21"/>
    <mergeCell ref="A1:O1"/>
    <mergeCell ref="A2:O2"/>
    <mergeCell ref="A4:O4"/>
    <mergeCell ref="D22:E22"/>
    <mergeCell ref="D23:E23"/>
    <mergeCell ref="D24:E24"/>
    <mergeCell ref="D25:E25"/>
    <mergeCell ref="D26:E26"/>
    <mergeCell ref="D27:E27"/>
    <mergeCell ref="D28:E28"/>
    <mergeCell ref="D29:E29"/>
    <mergeCell ref="J29:K29"/>
    <mergeCell ref="D30:E30"/>
    <mergeCell ref="D31:E31"/>
    <mergeCell ref="I5:M5"/>
    <mergeCell ref="C5:G5"/>
    <mergeCell ref="J22:K22"/>
    <mergeCell ref="J23:K23"/>
    <mergeCell ref="J24:K24"/>
    <mergeCell ref="J31:K31"/>
    <mergeCell ref="I21:M21"/>
    <mergeCell ref="J25:K25"/>
    <mergeCell ref="J26:K26"/>
    <mergeCell ref="J27:K27"/>
    <mergeCell ref="J28:K28"/>
    <mergeCell ref="J30:K30"/>
  </mergeCells>
  <printOptions/>
  <pageMargins left="0.7" right="0.7" top="0.75" bottom="0.75" header="0.3" footer="0.3"/>
  <pageSetup orientation="portrait" paperSize="9"/>
  <ignoredErrors>
    <ignoredError sqref="D31"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1360303</dc:creator>
  <cp:keywords/>
  <dc:description/>
  <cp:lastModifiedBy>Garcia Cruz, Maria Fernanda</cp:lastModifiedBy>
  <cp:lastPrinted>2018-07-20T19:35:30Z</cp:lastPrinted>
  <dcterms:created xsi:type="dcterms:W3CDTF">2011-12-21T23:50:30Z</dcterms:created>
  <dcterms:modified xsi:type="dcterms:W3CDTF">2019-04-26T07:40:56Z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